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ONA\RBM\"/>
    </mc:Choice>
  </mc:AlternateContent>
  <xr:revisionPtr revIDLastSave="0" documentId="13_ncr:1_{33BDF0AF-406B-4D75-B635-184DEAE68D57}" xr6:coauthVersionLast="43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2022" sheetId="3" r:id="rId1"/>
    <sheet name="2023" sheetId="2" r:id="rId2"/>
    <sheet name="2024" sheetId="1" r:id="rId3"/>
    <sheet name="2025" sheetId="5" r:id="rId4"/>
    <sheet name="2026" sheetId="4" r:id="rId5"/>
  </sheets>
  <externalReferences>
    <externalReference r:id="rId6"/>
  </externalReferences>
  <definedNames>
    <definedName name="_xlnm.Print_Area" localSheetId="3">'2025'!$A$1:$AQ$40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P6" i="5" l="1"/>
  <c r="AL40" i="5"/>
  <c r="T40" i="5"/>
  <c r="T29" i="5" l="1"/>
  <c r="T30" i="5"/>
  <c r="T31" i="5"/>
  <c r="T32" i="5"/>
  <c r="T33" i="5"/>
  <c r="T34" i="5"/>
  <c r="T35" i="5"/>
  <c r="T36" i="5"/>
  <c r="T37" i="5"/>
  <c r="T38" i="5"/>
  <c r="T28" i="5"/>
  <c r="AW48" i="5" l="1"/>
  <c r="T26" i="5"/>
  <c r="AQ6" i="5" s="1"/>
  <c r="Q18" i="5" l="1"/>
  <c r="Q19" i="5"/>
  <c r="Q20" i="5"/>
  <c r="Q21" i="5"/>
  <c r="Q22" i="5"/>
  <c r="Q23" i="5"/>
  <c r="Q24" i="5"/>
  <c r="Q25" i="5"/>
  <c r="N13" i="5"/>
  <c r="N16" i="5"/>
  <c r="N17" i="5"/>
  <c r="H9" i="5"/>
  <c r="H10" i="5"/>
  <c r="H11" i="5"/>
  <c r="H12" i="5"/>
  <c r="E8" i="5"/>
  <c r="P15" i="5"/>
  <c r="O15" i="5"/>
  <c r="Q15" i="5" s="1"/>
  <c r="M15" i="5"/>
  <c r="L15" i="5"/>
  <c r="N15" i="5" s="1"/>
  <c r="J14" i="5"/>
  <c r="I14" i="5"/>
  <c r="K14" i="5" s="1"/>
  <c r="G14" i="5"/>
  <c r="F14" i="5"/>
  <c r="J7" i="5"/>
  <c r="I7" i="5"/>
  <c r="G7" i="5"/>
  <c r="F7" i="5"/>
  <c r="D7" i="5"/>
  <c r="C7" i="5"/>
  <c r="E7" i="5" s="1"/>
  <c r="P6" i="5"/>
  <c r="Q6" i="5" s="1"/>
  <c r="M6" i="5"/>
  <c r="N6" i="5" s="1"/>
  <c r="G6" i="5"/>
  <c r="H6" i="5" s="1"/>
  <c r="D6" i="5"/>
  <c r="E6" i="5" s="1"/>
  <c r="O5" i="3"/>
  <c r="O5" i="2"/>
  <c r="K7" i="5" l="1"/>
  <c r="H7" i="5"/>
  <c r="H14" i="5"/>
  <c r="M10" i="1"/>
  <c r="L10" i="1"/>
  <c r="M9" i="1"/>
  <c r="L9" i="1"/>
  <c r="M8" i="1"/>
  <c r="L8" i="1"/>
  <c r="M7" i="1"/>
  <c r="L7" i="1"/>
  <c r="M6" i="1"/>
  <c r="N6" i="1"/>
  <c r="N7" i="1"/>
  <c r="N8" i="1"/>
  <c r="N9" i="1"/>
  <c r="N10" i="1"/>
  <c r="AM6" i="1" l="1"/>
</calcChain>
</file>

<file path=xl/sharedStrings.xml><?xml version="1.0" encoding="utf-8"?>
<sst xmlns="http://schemas.openxmlformats.org/spreadsheetml/2006/main" count="239" uniqueCount="110">
  <si>
    <t>MATRIKS PESERTA LITEBIS 2024</t>
  </si>
  <si>
    <t>NO</t>
  </si>
  <si>
    <t>NAMA</t>
  </si>
  <si>
    <t>JAN</t>
  </si>
  <si>
    <t>MAR</t>
  </si>
  <si>
    <t>APR</t>
  </si>
  <si>
    <t>NOV</t>
  </si>
  <si>
    <t>Menari</t>
  </si>
  <si>
    <t>Bahasa Inggris</t>
  </si>
  <si>
    <t>Smartphone Fotografi</t>
  </si>
  <si>
    <t>Content Creator</t>
  </si>
  <si>
    <t>Digital Marketing dan E-Commerce</t>
  </si>
  <si>
    <t>Story Telling</t>
  </si>
  <si>
    <t>PERIODE</t>
  </si>
  <si>
    <t>L</t>
  </si>
  <si>
    <t>P</t>
  </si>
  <si>
    <t>JML</t>
  </si>
  <si>
    <t>FEB</t>
  </si>
  <si>
    <t>MAY</t>
  </si>
  <si>
    <t>JUN</t>
  </si>
  <si>
    <t>JUL</t>
  </si>
  <si>
    <t>AUG</t>
  </si>
  <si>
    <t>SEP</t>
  </si>
  <si>
    <t>OCT</t>
  </si>
  <si>
    <t>DEC</t>
  </si>
  <si>
    <t>Kreasi Bunga Stocking (13/07/2024)</t>
  </si>
  <si>
    <t>Basic Makeup Cari Cuan (06/07/2024)</t>
  </si>
  <si>
    <t>Batik Canting Totebag (22/06/2024)</t>
  </si>
  <si>
    <t>Seserahan Pernikahan (08/06/2024)</t>
  </si>
  <si>
    <t>Bunga Pita Satin (31/08/2024)</t>
  </si>
  <si>
    <t>Lukis Kerudung (07/09/2024)</t>
  </si>
  <si>
    <t>Lukis Sarung Bantal (16/02/2024)</t>
  </si>
  <si>
    <t>Gelang Kawat Tembaga (17/02/2024)</t>
  </si>
  <si>
    <t>Totebag Pachwork (18/02/2024)</t>
  </si>
  <si>
    <t>Lilin Aromaterapi (19/02/2024)</t>
  </si>
  <si>
    <t>Kreasi Quiling (20/02/2024)</t>
  </si>
  <si>
    <t>Alas Gelas Pachwork (21/02/2024)</t>
  </si>
  <si>
    <t>Ecoenzyme (22/02/2024)</t>
  </si>
  <si>
    <t>Kreasi Mahar (23/02/2024)</t>
  </si>
  <si>
    <t>Rajut Net (25/02/2024)</t>
  </si>
  <si>
    <t>Bros Kawat Tembaga (26/02/2024)</t>
  </si>
  <si>
    <t>MATRIKS PESERTA LITEBIS 2023</t>
  </si>
  <si>
    <t>Menggambar</t>
  </si>
  <si>
    <t>Bimbel</t>
  </si>
  <si>
    <t>Ecoprint Pounding Totebag (04/02/2023)</t>
  </si>
  <si>
    <t>Kreasi Benang Wol (05/02/2023)</t>
  </si>
  <si>
    <t>Sulam Pita (12/02/2023)</t>
  </si>
  <si>
    <t>Bunga dari Kain, Pita, Perca (11/02/2024)</t>
  </si>
  <si>
    <t>Paper Flower (05/03/2023)</t>
  </si>
  <si>
    <t>Lukis Kerudung (04/03/2023)</t>
  </si>
  <si>
    <t>Lukis Totebag (19/02/2023)</t>
  </si>
  <si>
    <t>Eco Stamp (11/03/2023)</t>
  </si>
  <si>
    <t>Makrame (25/03/2023)</t>
  </si>
  <si>
    <t>Sulam Benang (26/03/2023)</t>
  </si>
  <si>
    <t>Kerajinan Aksesoris Rambut (12/07/2023)</t>
  </si>
  <si>
    <t>Kreasi Bunga dari Pita (15/07/2023)</t>
  </si>
  <si>
    <t>Kreasi Bunga dari Sabun Mandi (17/07/2023)</t>
  </si>
  <si>
    <t>Kreasi Decoupage Talenan (18/07/2023)</t>
  </si>
  <si>
    <t>Kreasi Bunga dari Sabun Mandi (06/10/2023)</t>
  </si>
  <si>
    <t>Kreasi Bunga Anggrek dari Limbah Plastik (06/10/2023)</t>
  </si>
  <si>
    <t>Kreasi Rajut Sandal (08/10/2023)</t>
  </si>
  <si>
    <t>Kerajinan Aksesoris dari Tembaga (10/10/2023)</t>
  </si>
  <si>
    <t>Kreasi Bunga dari Sabun Mandi bersama G2G (13/10/2023)</t>
  </si>
  <si>
    <t>Kreasi Decoupage Tas Pandan (14/10/2023)</t>
  </si>
  <si>
    <t>Kreasi Decoupage Sepatu (14/10/2023)</t>
  </si>
  <si>
    <t>JUMLAH</t>
  </si>
  <si>
    <t>MATRIKS PESERTA LITEBIS 2022</t>
  </si>
  <si>
    <t>Kreasi Makrame (11/06/2022)</t>
  </si>
  <si>
    <t>Kreasi Makrame (12/06/2022)</t>
  </si>
  <si>
    <t>Kreasi Makrame (18/06/2022)</t>
  </si>
  <si>
    <t>Kreasi Makrame (25/06/2022)</t>
  </si>
  <si>
    <t>Kreasi Makrame (02/07/2022)</t>
  </si>
  <si>
    <t>Bunga Quiling (Belum Terlaksana)</t>
  </si>
  <si>
    <t>Mewarnai</t>
  </si>
  <si>
    <t>Videography</t>
  </si>
  <si>
    <t>MATRIKS PESERTA LITEBIS 2025</t>
  </si>
  <si>
    <t>Paper Flower (1 Februari 2025)</t>
  </si>
  <si>
    <t>Paper Flower (8 Februari 2025)</t>
  </si>
  <si>
    <t>Gesek Godong (12 April 2025)</t>
  </si>
  <si>
    <t xml:space="preserve">Smartphone Fotografi </t>
  </si>
  <si>
    <t>Kreasi Sandal Jepit (19 April 2025)</t>
  </si>
  <si>
    <t>Kreasi Tulang Daun (26 April 2025)</t>
  </si>
  <si>
    <t>Woodburning (10 Mei 2025)</t>
  </si>
  <si>
    <t>Sabun Cair (11 Mei 2025)</t>
  </si>
  <si>
    <t>Sospeso (11 Mei 2025)</t>
  </si>
  <si>
    <t>Budidaya Anggrek (17 Mei 2025)</t>
  </si>
  <si>
    <t>Budidaya Anggrek (18 Mei 2025)</t>
  </si>
  <si>
    <t>Sabun Cair (24 Mei 2025)</t>
  </si>
  <si>
    <t>Vest Rajut (25 Mei 2025)</t>
  </si>
  <si>
    <t>Sabun Cair (31 Mei 2025)</t>
  </si>
  <si>
    <t>Basic Mekeup (25 Jan 2025)</t>
  </si>
  <si>
    <t>Shopee : Buka Toko (2 Februari 2025)</t>
  </si>
  <si>
    <t>Shopee : Buka Toko (9 Februari 2025)</t>
  </si>
  <si>
    <t>Beauty Pouch Tulang Daun (11 Agustus 2025 - Pameran Buku)</t>
  </si>
  <si>
    <t>AGUSTUS</t>
  </si>
  <si>
    <t>Litebis Kopdar Kreasi Sampah (6 September 2025)</t>
  </si>
  <si>
    <t>Lomba Kreasi Sampah jadi Rupiah ( 13 Agustus 2025 - Pameran Buku)</t>
  </si>
  <si>
    <t>Pelatihan Mendongeng (Majelis Pustaka Dan Informasi &amp; Kampung Dongeng) - 01 Agustus 2025</t>
  </si>
  <si>
    <t>Read Aloud Semarang: Proses kreatif penulisan cerita anak berbahasa Jawa, Narsum : Dwi Astuti - 2 Agustus 2025</t>
  </si>
  <si>
    <t>Baca &amp; diskusi buku bareng bookclub semarang - 03 Agustus 2025</t>
  </si>
  <si>
    <t>Silent reading - Sharing Session (Semarang Book Party) - 3 Agustus 2025</t>
  </si>
  <si>
    <t>Kampung Dongeng : Pekan Ceria - 3 Agustus 2025</t>
  </si>
  <si>
    <t>Launching dan Bedah Buku (Semarang Book Party) - 3 Agustus 2025</t>
  </si>
  <si>
    <t>Workshop Pembuatan Ulasan Berbasis Koleksi iJateng - 5 Agustus 2025</t>
  </si>
  <si>
    <t>Lomba Kreasi Sampah Ipemi - 8 Agustus 2025</t>
  </si>
  <si>
    <t>Kopdar dan belajar bareng menerjemahkan Al Qur'an dengan Tamyiz - 9 Agustus 2025</t>
  </si>
  <si>
    <t>Baca &amp; diskusi buku bareng bookclub semarang - 10 Agustsu 2025</t>
  </si>
  <si>
    <t>Lomba Anak Bercerita Bersama Kampung Dongeng - 13 Agustus 2025</t>
  </si>
  <si>
    <t>Litebis Ganci Resin (15 November 2025)</t>
  </si>
  <si>
    <t>JUMLAH BULAN JULI-OKT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</si>
</sst>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/>
    <xf numFmtId="0" fontId="1" fillId="6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0" xfId="0" applyFont="1" applyFill="1"/>
    <xf numFmtId="0" fontId="1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wrapText="1"/>
    </xf>
    <xf numFmtId="0" fontId="0" fillId="4" borderId="1" xfId="0" applyFill="1" applyBorder="1"/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1" fillId="11" borderId="0" xfId="0" applyFont="1" applyFill="1"/>
    <xf numFmtId="0" fontId="2" fillId="6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0" xfId="0" applyFont="1" applyFill="1"/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vertical="center"/>
    </xf>
    <xf numFmtId="0" fontId="2" fillId="6" borderId="5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" fillId="11" borderId="1" xfId="0" applyFont="1" applyFill="1" applyBorder="1"/>
    <xf numFmtId="0" fontId="1" fillId="3" borderId="1" xfId="0" applyFont="1" applyFill="1" applyBorder="1"/>
    <xf numFmtId="0" fontId="1" fillId="12" borderId="1" xfId="0" applyFont="1" applyFill="1" applyBorder="1"/>
    <xf numFmtId="0" fontId="1" fillId="4" borderId="1" xfId="0" applyFont="1" applyFill="1" applyBorder="1"/>
    <xf numFmtId="0" fontId="1" fillId="7" borderId="1" xfId="0" applyFont="1" applyFill="1" applyBorder="1"/>
    <xf numFmtId="0" fontId="1" fillId="6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 wrapText="1"/>
    </xf>
    <xf numFmtId="0" fontId="1" fillId="13" borderId="0" xfId="0" applyFont="1" applyFill="1"/>
    <xf numFmtId="0" fontId="1" fillId="11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12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14" borderId="0" xfId="0" applyFont="1" applyFill="1"/>
    <xf numFmtId="0" fontId="1" fillId="8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center"/>
    </xf>
    <xf numFmtId="0" fontId="1" fillId="14" borderId="1" xfId="0" applyFont="1" applyFill="1" applyBorder="1"/>
    <xf numFmtId="0" fontId="1" fillId="14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top"/>
    </xf>
    <xf numFmtId="0" fontId="2" fillId="13" borderId="7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/>
    </xf>
    <xf numFmtId="0" fontId="1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%20RBM\Registrasi%20Litebis%202024%20(Respons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Responses 1"/>
      <sheetName val="MENARI"/>
      <sheetName val="FOTOGRAFI"/>
      <sheetName val="INGGRIS - SOLICHAH"/>
      <sheetName val="INGGRIS - SHIFA"/>
      <sheetName val="CONTENT CREATOR"/>
      <sheetName val="DIGITAL MARK"/>
      <sheetName val="Sheet1"/>
    </sheetNames>
    <sheetDataSet>
      <sheetData sheetId="0"/>
      <sheetData sheetId="1">
        <row r="53">
          <cell r="I53">
            <v>248</v>
          </cell>
        </row>
        <row r="56">
          <cell r="J56">
            <v>248</v>
          </cell>
        </row>
      </sheetData>
      <sheetData sheetId="2">
        <row r="54">
          <cell r="H54">
            <v>182</v>
          </cell>
        </row>
        <row r="56">
          <cell r="I56">
            <v>38</v>
          </cell>
        </row>
        <row r="57">
          <cell r="I57">
            <v>144</v>
          </cell>
        </row>
      </sheetData>
      <sheetData sheetId="3">
        <row r="63">
          <cell r="I63">
            <v>274</v>
          </cell>
        </row>
        <row r="65">
          <cell r="J65">
            <v>84</v>
          </cell>
        </row>
        <row r="66">
          <cell r="J66">
            <v>190</v>
          </cell>
        </row>
      </sheetData>
      <sheetData sheetId="4"/>
      <sheetData sheetId="5">
        <row r="55">
          <cell r="I55">
            <v>102</v>
          </cell>
        </row>
        <row r="58">
          <cell r="J58">
            <v>22</v>
          </cell>
        </row>
        <row r="59">
          <cell r="J59">
            <v>80</v>
          </cell>
        </row>
      </sheetData>
      <sheetData sheetId="6">
        <row r="57">
          <cell r="F57">
            <v>135</v>
          </cell>
        </row>
        <row r="60">
          <cell r="G60">
            <v>70</v>
          </cell>
        </row>
        <row r="61">
          <cell r="G61">
            <v>65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view="pageBreakPreview" zoomScale="60" zoomScaleNormal="100" workbookViewId="0">
      <selection activeCell="S12" sqref="S12"/>
    </sheetView>
  </sheetViews>
  <sheetFormatPr defaultRowHeight="15" x14ac:dyDescent="0.25"/>
  <cols>
    <col min="1" max="1" width="5.7109375" customWidth="1"/>
    <col min="2" max="2" width="21" customWidth="1"/>
    <col min="3" max="3" width="6.5703125" customWidth="1"/>
    <col min="4" max="4" width="6.28515625" customWidth="1"/>
    <col min="5" max="5" width="6.140625" customWidth="1"/>
    <col min="6" max="6" width="8" customWidth="1"/>
    <col min="7" max="7" width="6" customWidth="1"/>
    <col min="8" max="8" width="6.85546875" customWidth="1"/>
    <col min="9" max="9" width="6.7109375" customWidth="1"/>
    <col min="10" max="10" width="7.5703125" customWidth="1"/>
    <col min="11" max="12" width="6.7109375" customWidth="1"/>
    <col min="13" max="13" width="6.140625" customWidth="1"/>
    <col min="14" max="14" width="7" customWidth="1"/>
    <col min="15" max="15" width="12.7109375" customWidth="1"/>
  </cols>
  <sheetData>
    <row r="1" spans="1:15" ht="15.75" x14ac:dyDescent="0.25">
      <c r="A1" s="88" t="s">
        <v>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5.75" x14ac:dyDescent="0.25">
      <c r="A2" s="2"/>
      <c r="B2" s="1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75" x14ac:dyDescent="0.25">
      <c r="A3" s="89" t="s">
        <v>1</v>
      </c>
      <c r="B3" s="91" t="s">
        <v>2</v>
      </c>
      <c r="C3" s="93" t="s">
        <v>13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 t="s">
        <v>65</v>
      </c>
    </row>
    <row r="4" spans="1:15" ht="15.75" x14ac:dyDescent="0.25">
      <c r="A4" s="90"/>
      <c r="B4" s="92"/>
      <c r="C4" s="17" t="s">
        <v>3</v>
      </c>
      <c r="D4" s="17" t="s">
        <v>17</v>
      </c>
      <c r="E4" s="17" t="s">
        <v>4</v>
      </c>
      <c r="F4" s="17" t="s">
        <v>5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17" t="s">
        <v>23</v>
      </c>
      <c r="M4" s="17" t="s">
        <v>6</v>
      </c>
      <c r="N4" s="17" t="s">
        <v>24</v>
      </c>
      <c r="O4" s="94"/>
    </row>
    <row r="5" spans="1:15" ht="23.25" customHeight="1" x14ac:dyDescent="0.25">
      <c r="A5" s="31">
        <v>1</v>
      </c>
      <c r="B5" s="33" t="s">
        <v>8</v>
      </c>
      <c r="C5" s="13"/>
      <c r="D5" s="13"/>
      <c r="E5" s="13"/>
      <c r="F5" s="13"/>
      <c r="G5" s="84">
        <v>42</v>
      </c>
      <c r="H5" s="83"/>
      <c r="I5" s="32"/>
      <c r="J5" s="32"/>
      <c r="K5" s="32"/>
      <c r="L5" s="32"/>
      <c r="M5" s="32"/>
      <c r="N5" s="32"/>
      <c r="O5" s="85">
        <f>SUM(C5:M14)</f>
        <v>620</v>
      </c>
    </row>
    <row r="6" spans="1:15" ht="23.25" customHeight="1" x14ac:dyDescent="0.25">
      <c r="A6" s="31">
        <v>2</v>
      </c>
      <c r="B6" s="33" t="s">
        <v>7</v>
      </c>
      <c r="C6" s="13"/>
      <c r="D6" s="13"/>
      <c r="E6" s="13"/>
      <c r="F6" s="13"/>
      <c r="G6" s="84">
        <v>44</v>
      </c>
      <c r="H6" s="83"/>
      <c r="I6" s="32"/>
      <c r="J6" s="32"/>
      <c r="K6" s="32"/>
      <c r="L6" s="32"/>
      <c r="M6" s="32"/>
      <c r="N6" s="32"/>
      <c r="O6" s="86"/>
    </row>
    <row r="7" spans="1:15" ht="23.25" customHeight="1" x14ac:dyDescent="0.25">
      <c r="A7" s="31">
        <v>3</v>
      </c>
      <c r="B7" s="33" t="s">
        <v>42</v>
      </c>
      <c r="C7" s="13"/>
      <c r="D7" s="13"/>
      <c r="E7" s="13"/>
      <c r="F7" s="13"/>
      <c r="G7" s="20"/>
      <c r="H7" s="82">
        <v>55</v>
      </c>
      <c r="I7" s="83"/>
      <c r="J7" s="32"/>
      <c r="K7" s="32"/>
      <c r="L7" s="32"/>
      <c r="M7" s="32"/>
      <c r="N7" s="32"/>
      <c r="O7" s="86"/>
    </row>
    <row r="8" spans="1:15" ht="23.25" customHeight="1" x14ac:dyDescent="0.25">
      <c r="A8" s="31">
        <v>4</v>
      </c>
      <c r="B8" s="33" t="s">
        <v>43</v>
      </c>
      <c r="C8" s="13"/>
      <c r="D8" s="13"/>
      <c r="E8" s="13"/>
      <c r="F8" s="13"/>
      <c r="G8" s="13"/>
      <c r="H8" s="84">
        <v>25</v>
      </c>
      <c r="I8" s="83"/>
      <c r="J8" s="32"/>
      <c r="K8" s="32"/>
      <c r="L8" s="32"/>
      <c r="M8" s="32"/>
      <c r="N8" s="32"/>
      <c r="O8" s="86"/>
    </row>
    <row r="9" spans="1:15" ht="23.25" customHeight="1" x14ac:dyDescent="0.25">
      <c r="A9" s="31">
        <v>5</v>
      </c>
      <c r="B9" s="33" t="s">
        <v>12</v>
      </c>
      <c r="C9" s="13"/>
      <c r="D9" s="13"/>
      <c r="E9" s="13"/>
      <c r="F9" s="13"/>
      <c r="G9" s="13"/>
      <c r="H9" s="84">
        <v>392</v>
      </c>
      <c r="I9" s="83"/>
      <c r="J9" s="32"/>
      <c r="K9" s="32"/>
      <c r="L9" s="32"/>
      <c r="M9" s="32"/>
      <c r="N9" s="32"/>
      <c r="O9" s="86"/>
    </row>
    <row r="10" spans="1:15" ht="31.5" x14ac:dyDescent="0.25">
      <c r="A10" s="30">
        <v>6</v>
      </c>
      <c r="B10" s="11" t="s">
        <v>67</v>
      </c>
      <c r="C10" s="18"/>
      <c r="D10" s="18"/>
      <c r="E10" s="18"/>
      <c r="F10" s="4"/>
      <c r="G10" s="18"/>
      <c r="H10" s="18"/>
      <c r="I10" s="4">
        <v>13</v>
      </c>
      <c r="J10" s="4"/>
      <c r="K10" s="4"/>
      <c r="L10" s="4"/>
      <c r="M10" s="4"/>
      <c r="N10" s="4"/>
      <c r="O10" s="86"/>
    </row>
    <row r="11" spans="1:15" ht="31.5" x14ac:dyDescent="0.25">
      <c r="A11" s="30">
        <v>7</v>
      </c>
      <c r="B11" s="11" t="s">
        <v>68</v>
      </c>
      <c r="C11" s="18"/>
      <c r="D11" s="18"/>
      <c r="E11" s="18"/>
      <c r="F11" s="4"/>
      <c r="G11" s="18"/>
      <c r="H11" s="18"/>
      <c r="I11" s="4">
        <v>16</v>
      </c>
      <c r="J11" s="4"/>
      <c r="K11" s="4"/>
      <c r="L11" s="4"/>
      <c r="M11" s="4"/>
      <c r="N11" s="4"/>
      <c r="O11" s="86"/>
    </row>
    <row r="12" spans="1:15" ht="31.5" x14ac:dyDescent="0.25">
      <c r="A12" s="30">
        <v>8</v>
      </c>
      <c r="B12" s="11" t="s">
        <v>69</v>
      </c>
      <c r="C12" s="18"/>
      <c r="D12" s="18"/>
      <c r="E12" s="18"/>
      <c r="F12" s="4"/>
      <c r="G12" s="18"/>
      <c r="H12" s="18"/>
      <c r="I12" s="4">
        <v>10</v>
      </c>
      <c r="J12" s="4"/>
      <c r="K12" s="4"/>
      <c r="L12" s="4"/>
      <c r="M12" s="4"/>
      <c r="N12" s="4"/>
      <c r="O12" s="86"/>
    </row>
    <row r="13" spans="1:15" ht="31.5" x14ac:dyDescent="0.25">
      <c r="A13" s="30">
        <v>9</v>
      </c>
      <c r="B13" s="11" t="s">
        <v>70</v>
      </c>
      <c r="C13" s="18"/>
      <c r="D13" s="18"/>
      <c r="E13" s="18"/>
      <c r="F13" s="4"/>
      <c r="G13" s="18"/>
      <c r="H13" s="18"/>
      <c r="I13" s="4">
        <v>12</v>
      </c>
      <c r="J13" s="4"/>
      <c r="K13" s="4"/>
      <c r="L13" s="4"/>
      <c r="M13" s="4"/>
      <c r="N13" s="4"/>
      <c r="O13" s="86"/>
    </row>
    <row r="14" spans="1:15" ht="31.5" x14ac:dyDescent="0.25">
      <c r="A14" s="30">
        <v>10</v>
      </c>
      <c r="B14" s="11" t="s">
        <v>71</v>
      </c>
      <c r="C14" s="18"/>
      <c r="D14" s="18"/>
      <c r="E14" s="18"/>
      <c r="F14" s="18"/>
      <c r="G14" s="4"/>
      <c r="H14" s="4"/>
      <c r="I14" s="4">
        <v>11</v>
      </c>
      <c r="J14" s="4"/>
      <c r="K14" s="4"/>
      <c r="L14" s="4"/>
      <c r="M14" s="4"/>
      <c r="N14" s="4"/>
      <c r="O14" s="87"/>
    </row>
  </sheetData>
  <mergeCells count="11">
    <mergeCell ref="H7:I7"/>
    <mergeCell ref="H8:I8"/>
    <mergeCell ref="O5:O14"/>
    <mergeCell ref="A1:O1"/>
    <mergeCell ref="A3:A4"/>
    <mergeCell ref="B3:B4"/>
    <mergeCell ref="C3:N3"/>
    <mergeCell ref="O3:O4"/>
    <mergeCell ref="G5:H5"/>
    <mergeCell ref="G6:H6"/>
    <mergeCell ref="H9:I9"/>
  </mergeCells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="60" zoomScaleNormal="70" workbookViewId="0">
      <selection activeCell="G43" sqref="G43"/>
    </sheetView>
  </sheetViews>
  <sheetFormatPr defaultRowHeight="15" x14ac:dyDescent="0.25"/>
  <cols>
    <col min="1" max="1" width="5.7109375" customWidth="1"/>
    <col min="2" max="2" width="21" customWidth="1"/>
    <col min="3" max="3" width="6.5703125" customWidth="1"/>
    <col min="4" max="4" width="6.28515625" customWidth="1"/>
    <col min="5" max="5" width="6.140625" customWidth="1"/>
    <col min="6" max="6" width="8" customWidth="1"/>
    <col min="7" max="7" width="6" customWidth="1"/>
    <col min="8" max="8" width="6.85546875" customWidth="1"/>
    <col min="9" max="9" width="6.7109375" customWidth="1"/>
    <col min="10" max="10" width="7.5703125" customWidth="1"/>
    <col min="11" max="11" width="6.7109375" customWidth="1"/>
    <col min="12" max="12" width="6.7109375" style="21" customWidth="1"/>
    <col min="13" max="13" width="6.140625" customWidth="1"/>
    <col min="14" max="14" width="7" customWidth="1"/>
    <col min="15" max="15" width="12.7109375" customWidth="1"/>
  </cols>
  <sheetData>
    <row r="1" spans="1:15" ht="15.75" x14ac:dyDescent="0.25">
      <c r="A1" s="88" t="s">
        <v>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0.5" customHeight="1" x14ac:dyDescent="0.25">
      <c r="A2" s="2"/>
      <c r="B2" s="1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75" x14ac:dyDescent="0.25">
      <c r="A3" s="89" t="s">
        <v>1</v>
      </c>
      <c r="B3" s="91" t="s">
        <v>2</v>
      </c>
      <c r="C3" s="93" t="s">
        <v>13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 t="s">
        <v>65</v>
      </c>
    </row>
    <row r="4" spans="1:15" ht="24" customHeight="1" x14ac:dyDescent="0.25">
      <c r="A4" s="90"/>
      <c r="B4" s="92"/>
      <c r="C4" s="17" t="s">
        <v>3</v>
      </c>
      <c r="D4" s="17" t="s">
        <v>17</v>
      </c>
      <c r="E4" s="17" t="s">
        <v>4</v>
      </c>
      <c r="F4" s="17" t="s">
        <v>5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17" t="s">
        <v>23</v>
      </c>
      <c r="M4" s="17" t="s">
        <v>6</v>
      </c>
      <c r="N4" s="17" t="s">
        <v>24</v>
      </c>
      <c r="O4" s="94"/>
    </row>
    <row r="5" spans="1:15" ht="22.5" customHeight="1" x14ac:dyDescent="0.25">
      <c r="A5" s="4">
        <v>1</v>
      </c>
      <c r="B5" s="11" t="s">
        <v>7</v>
      </c>
      <c r="C5" s="18"/>
      <c r="D5" s="18"/>
      <c r="E5" s="18"/>
      <c r="F5" s="4"/>
      <c r="G5" s="95">
        <v>102</v>
      </c>
      <c r="H5" s="96"/>
      <c r="I5" s="4"/>
      <c r="J5" s="4"/>
      <c r="K5" s="4"/>
      <c r="L5" s="4"/>
      <c r="M5" s="4"/>
      <c r="N5" s="4"/>
      <c r="O5" s="97">
        <f>SUM(C5:N30)</f>
        <v>1363</v>
      </c>
    </row>
    <row r="6" spans="1:15" ht="22.5" customHeight="1" x14ac:dyDescent="0.25">
      <c r="A6" s="4">
        <v>2</v>
      </c>
      <c r="B6" s="11" t="s">
        <v>8</v>
      </c>
      <c r="C6" s="18"/>
      <c r="D6" s="18"/>
      <c r="E6" s="18"/>
      <c r="F6" s="4"/>
      <c r="G6" s="95">
        <v>150</v>
      </c>
      <c r="H6" s="96"/>
      <c r="I6" s="4"/>
      <c r="J6" s="4"/>
      <c r="K6" s="4"/>
      <c r="L6" s="4"/>
      <c r="M6" s="4"/>
      <c r="N6" s="4"/>
      <c r="O6" s="98"/>
    </row>
    <row r="7" spans="1:15" ht="22.5" customHeight="1" x14ac:dyDescent="0.25">
      <c r="A7" s="4">
        <v>3</v>
      </c>
      <c r="B7" s="11" t="s">
        <v>42</v>
      </c>
      <c r="C7" s="18"/>
      <c r="D7" s="18"/>
      <c r="E7" s="18"/>
      <c r="F7" s="4"/>
      <c r="G7" s="95">
        <v>60</v>
      </c>
      <c r="H7" s="96"/>
      <c r="I7" s="4"/>
      <c r="J7" s="4"/>
      <c r="K7" s="4"/>
      <c r="L7" s="4"/>
      <c r="M7" s="4"/>
      <c r="N7" s="4"/>
      <c r="O7" s="98"/>
    </row>
    <row r="8" spans="1:15" ht="22.5" customHeight="1" x14ac:dyDescent="0.25">
      <c r="A8" s="4">
        <v>4</v>
      </c>
      <c r="B8" s="11" t="s">
        <v>43</v>
      </c>
      <c r="C8" s="18"/>
      <c r="D8" s="18"/>
      <c r="E8" s="18"/>
      <c r="F8" s="4"/>
      <c r="G8" s="95">
        <v>101</v>
      </c>
      <c r="H8" s="96"/>
      <c r="I8" s="4"/>
      <c r="J8" s="4"/>
      <c r="K8" s="4"/>
      <c r="L8" s="4"/>
      <c r="M8" s="4"/>
      <c r="N8" s="4"/>
      <c r="O8" s="98"/>
    </row>
    <row r="9" spans="1:15" ht="22.5" customHeight="1" x14ac:dyDescent="0.25">
      <c r="A9" s="4">
        <v>5</v>
      </c>
      <c r="B9" s="11" t="s">
        <v>12</v>
      </c>
      <c r="C9" s="18"/>
      <c r="D9" s="18"/>
      <c r="E9" s="18"/>
      <c r="F9" s="18"/>
      <c r="G9" s="95">
        <v>635</v>
      </c>
      <c r="H9" s="96"/>
      <c r="I9" s="4"/>
      <c r="J9" s="4"/>
      <c r="K9" s="4"/>
      <c r="L9" s="4"/>
      <c r="M9" s="4"/>
      <c r="N9" s="4"/>
      <c r="O9" s="98"/>
    </row>
    <row r="10" spans="1:15" ht="47.25" x14ac:dyDescent="0.25">
      <c r="A10" s="5">
        <v>6</v>
      </c>
      <c r="B10" s="6" t="s">
        <v>44</v>
      </c>
      <c r="C10" s="5"/>
      <c r="D10" s="5">
        <v>14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98"/>
    </row>
    <row r="11" spans="1:15" ht="31.5" x14ac:dyDescent="0.25">
      <c r="A11" s="5">
        <v>7</v>
      </c>
      <c r="B11" s="6" t="s">
        <v>45</v>
      </c>
      <c r="C11" s="5"/>
      <c r="D11" s="5">
        <v>16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98"/>
    </row>
    <row r="12" spans="1:15" ht="47.25" x14ac:dyDescent="0.25">
      <c r="A12" s="5">
        <v>8</v>
      </c>
      <c r="B12" s="6" t="s">
        <v>47</v>
      </c>
      <c r="C12" s="5"/>
      <c r="D12" s="5">
        <v>21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98"/>
    </row>
    <row r="13" spans="1:15" ht="31.5" x14ac:dyDescent="0.25">
      <c r="A13" s="5">
        <v>9</v>
      </c>
      <c r="B13" s="6" t="s">
        <v>46</v>
      </c>
      <c r="C13" s="5"/>
      <c r="D13" s="5">
        <v>20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98"/>
    </row>
    <row r="14" spans="1:15" ht="36.75" customHeight="1" x14ac:dyDescent="0.25">
      <c r="A14" s="5">
        <v>10</v>
      </c>
      <c r="B14" s="22" t="s">
        <v>50</v>
      </c>
      <c r="C14" s="23"/>
      <c r="D14" s="5">
        <v>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98"/>
    </row>
    <row r="15" spans="1:15" ht="31.5" x14ac:dyDescent="0.25">
      <c r="A15" s="24">
        <v>11</v>
      </c>
      <c r="B15" s="25" t="s">
        <v>49</v>
      </c>
      <c r="C15" s="24"/>
      <c r="D15" s="24"/>
      <c r="E15" s="24">
        <v>16</v>
      </c>
      <c r="F15" s="24"/>
      <c r="G15" s="24"/>
      <c r="H15" s="24"/>
      <c r="I15" s="24"/>
      <c r="J15" s="24"/>
      <c r="K15" s="24"/>
      <c r="L15" s="24"/>
      <c r="M15" s="24"/>
      <c r="N15" s="24"/>
      <c r="O15" s="98"/>
    </row>
    <row r="16" spans="1:15" ht="31.5" x14ac:dyDescent="0.25">
      <c r="A16" s="24">
        <v>12</v>
      </c>
      <c r="B16" s="25" t="s">
        <v>48</v>
      </c>
      <c r="C16" s="24"/>
      <c r="D16" s="24"/>
      <c r="E16" s="24">
        <v>13</v>
      </c>
      <c r="F16" s="24"/>
      <c r="G16" s="24"/>
      <c r="H16" s="24"/>
      <c r="I16" s="24"/>
      <c r="J16" s="24"/>
      <c r="K16" s="24"/>
      <c r="L16" s="24"/>
      <c r="M16" s="24"/>
      <c r="N16" s="24"/>
      <c r="O16" s="98"/>
    </row>
    <row r="17" spans="1:15" ht="31.5" x14ac:dyDescent="0.25">
      <c r="A17" s="24">
        <v>13</v>
      </c>
      <c r="B17" s="25" t="s">
        <v>51</v>
      </c>
      <c r="C17" s="24"/>
      <c r="D17" s="24"/>
      <c r="E17" s="24">
        <v>7</v>
      </c>
      <c r="F17" s="24"/>
      <c r="G17" s="24"/>
      <c r="H17" s="24"/>
      <c r="I17" s="24"/>
      <c r="J17" s="24"/>
      <c r="K17" s="24"/>
      <c r="L17" s="24"/>
      <c r="M17" s="24"/>
      <c r="N17" s="24"/>
      <c r="O17" s="98"/>
    </row>
    <row r="18" spans="1:15" ht="31.5" x14ac:dyDescent="0.25">
      <c r="A18" s="24">
        <v>14</v>
      </c>
      <c r="B18" s="25" t="s">
        <v>52</v>
      </c>
      <c r="C18" s="24"/>
      <c r="D18" s="24"/>
      <c r="E18" s="24">
        <v>16</v>
      </c>
      <c r="F18" s="24"/>
      <c r="G18" s="24"/>
      <c r="H18" s="24"/>
      <c r="I18" s="24"/>
      <c r="J18" s="24"/>
      <c r="K18" s="24"/>
      <c r="L18" s="24"/>
      <c r="M18" s="24"/>
      <c r="N18" s="24"/>
      <c r="O18" s="98"/>
    </row>
    <row r="19" spans="1:15" ht="31.5" x14ac:dyDescent="0.25">
      <c r="A19" s="24">
        <v>15</v>
      </c>
      <c r="B19" s="25" t="s">
        <v>53</v>
      </c>
      <c r="C19" s="24"/>
      <c r="D19" s="24"/>
      <c r="E19" s="24">
        <v>11</v>
      </c>
      <c r="F19" s="24"/>
      <c r="G19" s="24"/>
      <c r="H19" s="24"/>
      <c r="I19" s="24"/>
      <c r="J19" s="24"/>
      <c r="K19" s="24"/>
      <c r="L19" s="24"/>
      <c r="M19" s="24"/>
      <c r="N19" s="24"/>
      <c r="O19" s="98"/>
    </row>
    <row r="20" spans="1:15" ht="47.25" x14ac:dyDescent="0.25">
      <c r="A20" s="26">
        <v>16</v>
      </c>
      <c r="B20" s="27" t="s">
        <v>54</v>
      </c>
      <c r="C20" s="26"/>
      <c r="D20" s="26"/>
      <c r="E20" s="26"/>
      <c r="F20" s="26"/>
      <c r="G20" s="26"/>
      <c r="H20" s="26"/>
      <c r="I20" s="26">
        <v>15</v>
      </c>
      <c r="J20" s="26"/>
      <c r="K20" s="26"/>
      <c r="L20" s="26"/>
      <c r="M20" s="26"/>
      <c r="N20" s="26"/>
      <c r="O20" s="98"/>
    </row>
    <row r="21" spans="1:15" ht="44.25" customHeight="1" x14ac:dyDescent="0.25">
      <c r="A21" s="26">
        <v>17</v>
      </c>
      <c r="B21" s="27" t="s">
        <v>55</v>
      </c>
      <c r="C21" s="26"/>
      <c r="D21" s="26"/>
      <c r="E21" s="26"/>
      <c r="F21" s="26"/>
      <c r="G21" s="26"/>
      <c r="H21" s="26"/>
      <c r="I21" s="26">
        <v>25</v>
      </c>
      <c r="J21" s="26"/>
      <c r="K21" s="26"/>
      <c r="L21" s="26"/>
      <c r="M21" s="26"/>
      <c r="N21" s="26"/>
      <c r="O21" s="98"/>
    </row>
    <row r="22" spans="1:15" ht="47.25" x14ac:dyDescent="0.25">
      <c r="A22" s="26">
        <v>18</v>
      </c>
      <c r="B22" s="27" t="s">
        <v>56</v>
      </c>
      <c r="C22" s="28"/>
      <c r="D22" s="28"/>
      <c r="E22" s="28"/>
      <c r="F22" s="28"/>
      <c r="G22" s="28"/>
      <c r="H22" s="26"/>
      <c r="I22" s="26">
        <v>20</v>
      </c>
      <c r="J22" s="26"/>
      <c r="K22" s="26"/>
      <c r="L22" s="26"/>
      <c r="M22" s="26"/>
      <c r="N22" s="26"/>
      <c r="O22" s="98"/>
    </row>
    <row r="23" spans="1:15" ht="47.25" x14ac:dyDescent="0.25">
      <c r="A23" s="26">
        <v>19</v>
      </c>
      <c r="B23" s="27" t="s">
        <v>57</v>
      </c>
      <c r="C23" s="28"/>
      <c r="D23" s="28"/>
      <c r="E23" s="28"/>
      <c r="F23" s="28"/>
      <c r="G23" s="28"/>
      <c r="H23" s="26"/>
      <c r="I23" s="26">
        <v>20</v>
      </c>
      <c r="J23" s="26"/>
      <c r="K23" s="26"/>
      <c r="L23" s="26"/>
      <c r="M23" s="26"/>
      <c r="N23" s="26"/>
      <c r="O23" s="98"/>
    </row>
    <row r="24" spans="1:15" ht="47.25" x14ac:dyDescent="0.25">
      <c r="A24" s="3">
        <v>20</v>
      </c>
      <c r="B24" s="9" t="s">
        <v>58</v>
      </c>
      <c r="C24" s="19"/>
      <c r="D24" s="19"/>
      <c r="E24" s="19"/>
      <c r="F24" s="19"/>
      <c r="G24" s="19"/>
      <c r="H24" s="19"/>
      <c r="I24" s="3"/>
      <c r="J24" s="3"/>
      <c r="K24" s="3"/>
      <c r="L24" s="3">
        <v>13</v>
      </c>
      <c r="M24" s="3"/>
      <c r="N24" s="3"/>
      <c r="O24" s="98"/>
    </row>
    <row r="25" spans="1:15" ht="63" x14ac:dyDescent="0.25">
      <c r="A25" s="3">
        <v>21</v>
      </c>
      <c r="B25" s="9" t="s">
        <v>59</v>
      </c>
      <c r="C25" s="19"/>
      <c r="D25" s="19"/>
      <c r="E25" s="19"/>
      <c r="F25" s="19"/>
      <c r="G25" s="19"/>
      <c r="H25" s="19"/>
      <c r="I25" s="3"/>
      <c r="J25" s="3"/>
      <c r="K25" s="3"/>
      <c r="L25" s="3">
        <v>6</v>
      </c>
      <c r="M25" s="3"/>
      <c r="N25" s="3"/>
      <c r="O25" s="98"/>
    </row>
    <row r="26" spans="1:15" ht="31.5" x14ac:dyDescent="0.25">
      <c r="A26" s="3">
        <v>22</v>
      </c>
      <c r="B26" s="9" t="s">
        <v>60</v>
      </c>
      <c r="C26" s="19"/>
      <c r="D26" s="19"/>
      <c r="E26" s="19"/>
      <c r="F26" s="19"/>
      <c r="G26" s="19"/>
      <c r="H26" s="19"/>
      <c r="I26" s="19"/>
      <c r="J26" s="3"/>
      <c r="K26" s="3"/>
      <c r="L26" s="3">
        <v>8</v>
      </c>
      <c r="M26" s="3"/>
      <c r="N26" s="3"/>
      <c r="O26" s="98"/>
    </row>
    <row r="27" spans="1:15" ht="63" x14ac:dyDescent="0.25">
      <c r="A27" s="3">
        <v>23</v>
      </c>
      <c r="B27" s="9" t="s">
        <v>61</v>
      </c>
      <c r="C27" s="19"/>
      <c r="D27" s="19"/>
      <c r="E27" s="19"/>
      <c r="F27" s="19"/>
      <c r="G27" s="19"/>
      <c r="H27" s="19"/>
      <c r="I27" s="19"/>
      <c r="J27" s="3"/>
      <c r="K27" s="3"/>
      <c r="L27" s="3">
        <v>15</v>
      </c>
      <c r="M27" s="3"/>
      <c r="N27" s="3"/>
      <c r="O27" s="98"/>
    </row>
    <row r="28" spans="1:15" ht="63" x14ac:dyDescent="0.25">
      <c r="A28" s="3">
        <v>24</v>
      </c>
      <c r="B28" s="9" t="s">
        <v>62</v>
      </c>
      <c r="C28" s="19"/>
      <c r="D28" s="19"/>
      <c r="E28" s="19"/>
      <c r="F28" s="19"/>
      <c r="G28" s="19"/>
      <c r="H28" s="19"/>
      <c r="I28" s="19"/>
      <c r="J28" s="19"/>
      <c r="K28" s="3"/>
      <c r="L28" s="3">
        <v>22</v>
      </c>
      <c r="M28" s="3"/>
      <c r="N28" s="3"/>
      <c r="O28" s="98"/>
    </row>
    <row r="29" spans="1:15" ht="47.25" x14ac:dyDescent="0.25">
      <c r="A29" s="3">
        <v>25</v>
      </c>
      <c r="B29" s="29" t="s">
        <v>63</v>
      </c>
      <c r="C29" s="19"/>
      <c r="D29" s="19"/>
      <c r="E29" s="19"/>
      <c r="F29" s="19"/>
      <c r="G29" s="19"/>
      <c r="H29" s="19"/>
      <c r="I29" s="19"/>
      <c r="J29" s="19"/>
      <c r="K29" s="19"/>
      <c r="L29" s="3">
        <v>17</v>
      </c>
      <c r="M29" s="19"/>
      <c r="N29" s="19"/>
      <c r="O29" s="98"/>
    </row>
    <row r="30" spans="1:15" ht="47.25" x14ac:dyDescent="0.25">
      <c r="A30" s="3">
        <v>26</v>
      </c>
      <c r="B30" s="29" t="s">
        <v>64</v>
      </c>
      <c r="C30" s="19"/>
      <c r="D30" s="19"/>
      <c r="E30" s="19"/>
      <c r="F30" s="19"/>
      <c r="G30" s="19"/>
      <c r="H30" s="19"/>
      <c r="I30" s="19"/>
      <c r="J30" s="19"/>
      <c r="K30" s="19"/>
      <c r="L30" s="3">
        <v>11</v>
      </c>
      <c r="M30" s="19"/>
      <c r="N30" s="19"/>
      <c r="O30" s="99"/>
    </row>
  </sheetData>
  <mergeCells count="11">
    <mergeCell ref="A1:O1"/>
    <mergeCell ref="G7:H7"/>
    <mergeCell ref="G8:H8"/>
    <mergeCell ref="G5:H5"/>
    <mergeCell ref="G6:H6"/>
    <mergeCell ref="O3:O4"/>
    <mergeCell ref="O5:O30"/>
    <mergeCell ref="A3:A4"/>
    <mergeCell ref="B3:B4"/>
    <mergeCell ref="C3:N3"/>
    <mergeCell ref="G9:H9"/>
  </mergeCells>
  <pageMargins left="0.62992125984251968" right="0.31496062992125984" top="0.15748031496062992" bottom="0.15748031496062992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8"/>
  <sheetViews>
    <sheetView view="pageBreakPreview" zoomScale="70" zoomScaleNormal="70" zoomScaleSheetLayoutView="70" workbookViewId="0">
      <selection activeCell="K17" sqref="K17"/>
    </sheetView>
  </sheetViews>
  <sheetFormatPr defaultRowHeight="15.75" x14ac:dyDescent="0.25"/>
  <cols>
    <col min="1" max="1" width="5.7109375" style="2" customWidth="1"/>
    <col min="2" max="2" width="21" style="16" customWidth="1"/>
    <col min="3" max="3" width="5.42578125" style="2" customWidth="1"/>
    <col min="4" max="4" width="5" style="2" customWidth="1"/>
    <col min="5" max="5" width="6.5703125" style="2" customWidth="1"/>
    <col min="6" max="6" width="5" style="2" customWidth="1"/>
    <col min="7" max="7" width="4.85546875" style="2" customWidth="1"/>
    <col min="8" max="8" width="6.28515625" style="2" customWidth="1"/>
    <col min="9" max="10" width="5.140625" style="2" customWidth="1"/>
    <col min="11" max="11" width="6.140625" style="2" customWidth="1"/>
    <col min="12" max="12" width="6.5703125" style="2" customWidth="1"/>
    <col min="13" max="13" width="7.85546875" style="2" customWidth="1"/>
    <col min="14" max="14" width="8" style="2" customWidth="1"/>
    <col min="15" max="16" width="4.5703125" style="2" customWidth="1"/>
    <col min="17" max="17" width="6" style="2" customWidth="1"/>
    <col min="18" max="18" width="6.85546875" style="2" customWidth="1"/>
    <col min="19" max="19" width="7.42578125" style="2" customWidth="1"/>
    <col min="20" max="20" width="6.85546875" style="2" customWidth="1"/>
    <col min="21" max="21" width="7.140625" style="2" customWidth="1"/>
    <col min="22" max="23" width="6.7109375" style="2" customWidth="1"/>
    <col min="24" max="24" width="7.7109375" style="2" customWidth="1"/>
    <col min="25" max="25" width="6.7109375" style="2" customWidth="1"/>
    <col min="26" max="26" width="7.5703125" style="2" customWidth="1"/>
    <col min="27" max="28" width="5.140625" style="2" customWidth="1"/>
    <col min="29" max="29" width="6.7109375" style="2" customWidth="1"/>
    <col min="30" max="31" width="6" style="2" customWidth="1"/>
    <col min="32" max="32" width="6.7109375" style="2" customWidth="1"/>
    <col min="33" max="33" width="6.140625" style="2" customWidth="1"/>
    <col min="34" max="34" width="5.7109375" style="2" customWidth="1"/>
    <col min="35" max="35" width="6.140625" style="2" customWidth="1"/>
    <col min="36" max="36" width="6.42578125" style="2" customWidth="1"/>
    <col min="37" max="37" width="5.42578125" style="2" customWidth="1"/>
    <col min="38" max="38" width="7" style="2" customWidth="1"/>
    <col min="39" max="39" width="12" style="1" customWidth="1"/>
    <col min="40" max="16384" width="9.140625" style="1"/>
  </cols>
  <sheetData>
    <row r="1" spans="1:39" ht="18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</row>
    <row r="2" spans="1:39" ht="9.75" customHeight="1" x14ac:dyDescent="0.25"/>
    <row r="3" spans="1:39" x14ac:dyDescent="0.25">
      <c r="A3" s="89" t="s">
        <v>1</v>
      </c>
      <c r="B3" s="91" t="s">
        <v>2</v>
      </c>
      <c r="C3" s="93" t="s">
        <v>13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85" t="s">
        <v>65</v>
      </c>
    </row>
    <row r="4" spans="1:39" x14ac:dyDescent="0.25">
      <c r="A4" s="102"/>
      <c r="B4" s="101"/>
      <c r="C4" s="103" t="s">
        <v>3</v>
      </c>
      <c r="D4" s="104"/>
      <c r="E4" s="105"/>
      <c r="F4" s="103" t="s">
        <v>17</v>
      </c>
      <c r="G4" s="104"/>
      <c r="H4" s="105"/>
      <c r="I4" s="103" t="s">
        <v>4</v>
      </c>
      <c r="J4" s="104"/>
      <c r="K4" s="105"/>
      <c r="L4" s="93" t="s">
        <v>5</v>
      </c>
      <c r="M4" s="93"/>
      <c r="N4" s="93"/>
      <c r="O4" s="93" t="s">
        <v>18</v>
      </c>
      <c r="P4" s="93"/>
      <c r="Q4" s="93"/>
      <c r="R4" s="93" t="s">
        <v>19</v>
      </c>
      <c r="S4" s="93"/>
      <c r="T4" s="93"/>
      <c r="U4" s="93" t="s">
        <v>20</v>
      </c>
      <c r="V4" s="93"/>
      <c r="W4" s="93"/>
      <c r="X4" s="93" t="s">
        <v>21</v>
      </c>
      <c r="Y4" s="93"/>
      <c r="Z4" s="93"/>
      <c r="AA4" s="93" t="s">
        <v>22</v>
      </c>
      <c r="AB4" s="93"/>
      <c r="AC4" s="93"/>
      <c r="AD4" s="93" t="s">
        <v>23</v>
      </c>
      <c r="AE4" s="93"/>
      <c r="AF4" s="93"/>
      <c r="AG4" s="93" t="s">
        <v>6</v>
      </c>
      <c r="AH4" s="93"/>
      <c r="AI4" s="93"/>
      <c r="AJ4" s="93" t="s">
        <v>24</v>
      </c>
      <c r="AK4" s="93"/>
      <c r="AL4" s="93"/>
      <c r="AM4" s="86"/>
    </row>
    <row r="5" spans="1:39" x14ac:dyDescent="0.25">
      <c r="A5" s="90"/>
      <c r="B5" s="92"/>
      <c r="C5" s="17" t="s">
        <v>14</v>
      </c>
      <c r="D5" s="17" t="s">
        <v>15</v>
      </c>
      <c r="E5" s="17" t="s">
        <v>16</v>
      </c>
      <c r="F5" s="17" t="s">
        <v>14</v>
      </c>
      <c r="G5" s="17" t="s">
        <v>15</v>
      </c>
      <c r="H5" s="17" t="s">
        <v>16</v>
      </c>
      <c r="I5" s="17" t="s">
        <v>14</v>
      </c>
      <c r="J5" s="17" t="s">
        <v>15</v>
      </c>
      <c r="K5" s="17" t="s">
        <v>16</v>
      </c>
      <c r="L5" s="17" t="s">
        <v>14</v>
      </c>
      <c r="M5" s="17" t="s">
        <v>15</v>
      </c>
      <c r="N5" s="17" t="s">
        <v>16</v>
      </c>
      <c r="O5" s="17" t="s">
        <v>14</v>
      </c>
      <c r="P5" s="17" t="s">
        <v>15</v>
      </c>
      <c r="Q5" s="17" t="s">
        <v>16</v>
      </c>
      <c r="R5" s="17" t="s">
        <v>14</v>
      </c>
      <c r="S5" s="17" t="s">
        <v>15</v>
      </c>
      <c r="T5" s="17" t="s">
        <v>16</v>
      </c>
      <c r="U5" s="17" t="s">
        <v>14</v>
      </c>
      <c r="V5" s="17" t="s">
        <v>15</v>
      </c>
      <c r="W5" s="17" t="s">
        <v>16</v>
      </c>
      <c r="X5" s="17" t="s">
        <v>14</v>
      </c>
      <c r="Y5" s="17" t="s">
        <v>15</v>
      </c>
      <c r="Z5" s="17" t="s">
        <v>16</v>
      </c>
      <c r="AA5" s="17" t="s">
        <v>14</v>
      </c>
      <c r="AB5" s="17" t="s">
        <v>15</v>
      </c>
      <c r="AC5" s="17" t="s">
        <v>16</v>
      </c>
      <c r="AD5" s="17" t="s">
        <v>14</v>
      </c>
      <c r="AE5" s="17" t="s">
        <v>15</v>
      </c>
      <c r="AF5" s="17" t="s">
        <v>16</v>
      </c>
      <c r="AG5" s="17" t="s">
        <v>14</v>
      </c>
      <c r="AH5" s="17" t="s">
        <v>15</v>
      </c>
      <c r="AI5" s="17" t="s">
        <v>16</v>
      </c>
      <c r="AJ5" s="17" t="s">
        <v>14</v>
      </c>
      <c r="AK5" s="17" t="s">
        <v>15</v>
      </c>
      <c r="AL5" s="17" t="s">
        <v>16</v>
      </c>
      <c r="AM5" s="87"/>
    </row>
    <row r="6" spans="1:39" ht="33.75" customHeight="1" x14ac:dyDescent="0.25">
      <c r="A6" s="4">
        <v>1</v>
      </c>
      <c r="B6" s="11" t="s">
        <v>7</v>
      </c>
      <c r="C6" s="18"/>
      <c r="D6" s="18"/>
      <c r="E6" s="18"/>
      <c r="F6" s="18"/>
      <c r="G6" s="18"/>
      <c r="H6" s="18"/>
      <c r="I6" s="18"/>
      <c r="J6" s="18"/>
      <c r="K6" s="18"/>
      <c r="L6" s="4">
        <v>0</v>
      </c>
      <c r="M6" s="4">
        <f>[1]MENARI!$J$56</f>
        <v>248</v>
      </c>
      <c r="N6" s="4">
        <f>[1]MENARI!$I$53</f>
        <v>248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06">
        <f>SUM(N6:N10)+SUM(H12:H21)+SUM(T22:T23)+SUM(W24:W25)+SUM(Z26)+SUM(AC27:AC28)</f>
        <v>1068</v>
      </c>
    </row>
    <row r="7" spans="1:39" ht="33.75" customHeight="1" x14ac:dyDescent="0.25">
      <c r="A7" s="4">
        <v>2</v>
      </c>
      <c r="B7" s="11" t="s">
        <v>8</v>
      </c>
      <c r="C7" s="18"/>
      <c r="D7" s="18"/>
      <c r="E7" s="18"/>
      <c r="F7" s="18"/>
      <c r="G7" s="18"/>
      <c r="H7" s="18"/>
      <c r="I7" s="18"/>
      <c r="J7" s="18"/>
      <c r="K7" s="18"/>
      <c r="L7" s="4">
        <f>'[1]INGGRIS - SOLICHAH'!$J$65</f>
        <v>84</v>
      </c>
      <c r="M7" s="4">
        <f>'[1]INGGRIS - SOLICHAH'!$J$66</f>
        <v>190</v>
      </c>
      <c r="N7" s="4">
        <f>'[1]INGGRIS - SOLICHAH'!$I$63</f>
        <v>274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06"/>
    </row>
    <row r="8" spans="1:39" ht="33.75" customHeight="1" x14ac:dyDescent="0.25">
      <c r="A8" s="4">
        <v>3</v>
      </c>
      <c r="B8" s="11" t="s">
        <v>9</v>
      </c>
      <c r="C8" s="18"/>
      <c r="D8" s="18"/>
      <c r="E8" s="18"/>
      <c r="F8" s="18"/>
      <c r="G8" s="18"/>
      <c r="H8" s="18"/>
      <c r="I8" s="18"/>
      <c r="J8" s="18"/>
      <c r="K8" s="18"/>
      <c r="L8" s="4">
        <f>[1]FOTOGRAFI!$I$56</f>
        <v>38</v>
      </c>
      <c r="M8" s="4">
        <f>[1]FOTOGRAFI!$I$57</f>
        <v>144</v>
      </c>
      <c r="N8" s="4">
        <f>[1]FOTOGRAFI!$H$54</f>
        <v>182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06"/>
    </row>
    <row r="9" spans="1:39" ht="33.75" customHeight="1" x14ac:dyDescent="0.25">
      <c r="A9" s="4">
        <v>4</v>
      </c>
      <c r="B9" s="11" t="s">
        <v>10</v>
      </c>
      <c r="C9" s="18"/>
      <c r="D9" s="18"/>
      <c r="E9" s="18"/>
      <c r="F9" s="18"/>
      <c r="G9" s="18"/>
      <c r="H9" s="18"/>
      <c r="I9" s="18"/>
      <c r="J9" s="18"/>
      <c r="K9" s="18"/>
      <c r="L9" s="4">
        <f>'[1]CONTENT CREATOR'!$J$58</f>
        <v>22</v>
      </c>
      <c r="M9" s="4">
        <f>'[1]CONTENT CREATOR'!$J$59</f>
        <v>80</v>
      </c>
      <c r="N9" s="4">
        <f>'[1]CONTENT CREATOR'!$I$55</f>
        <v>102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06"/>
    </row>
    <row r="10" spans="1:39" ht="33.75" customHeight="1" x14ac:dyDescent="0.25">
      <c r="A10" s="4">
        <v>5</v>
      </c>
      <c r="B10" s="11" t="s">
        <v>11</v>
      </c>
      <c r="C10" s="18"/>
      <c r="D10" s="18"/>
      <c r="E10" s="18"/>
      <c r="F10" s="18"/>
      <c r="G10" s="18"/>
      <c r="H10" s="18"/>
      <c r="I10" s="18"/>
      <c r="J10" s="18"/>
      <c r="K10" s="18"/>
      <c r="L10" s="4">
        <f>'[1]DIGITAL MARK'!$G$60</f>
        <v>70</v>
      </c>
      <c r="M10" s="4">
        <f>'[1]DIGITAL MARK'!$G$61</f>
        <v>65</v>
      </c>
      <c r="N10" s="4">
        <f>'[1]DIGITAL MARK'!$F$57</f>
        <v>135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06"/>
    </row>
    <row r="11" spans="1:39" ht="33.75" customHeight="1" x14ac:dyDescent="0.25">
      <c r="A11" s="4">
        <v>6</v>
      </c>
      <c r="B11" s="11" t="s">
        <v>12</v>
      </c>
      <c r="C11" s="18"/>
      <c r="D11" s="18"/>
      <c r="E11" s="18"/>
      <c r="F11" s="18"/>
      <c r="G11" s="18"/>
      <c r="H11" s="18"/>
      <c r="I11" s="18"/>
      <c r="J11" s="18"/>
      <c r="K11" s="18"/>
      <c r="L11" s="4">
        <v>38</v>
      </c>
      <c r="M11" s="4">
        <v>50</v>
      </c>
      <c r="N11" s="4">
        <v>88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106"/>
    </row>
    <row r="12" spans="1:39" s="8" customFormat="1" ht="48" customHeight="1" x14ac:dyDescent="0.25">
      <c r="A12" s="13">
        <v>7</v>
      </c>
      <c r="B12" s="14" t="s">
        <v>31</v>
      </c>
      <c r="C12" s="20"/>
      <c r="D12" s="20"/>
      <c r="E12" s="20"/>
      <c r="F12" s="13">
        <v>1</v>
      </c>
      <c r="G12" s="13">
        <v>3</v>
      </c>
      <c r="H12" s="13">
        <v>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106"/>
    </row>
    <row r="13" spans="1:39" s="8" customFormat="1" ht="48" customHeight="1" x14ac:dyDescent="0.25">
      <c r="A13" s="13">
        <v>8</v>
      </c>
      <c r="B13" s="14" t="s">
        <v>32</v>
      </c>
      <c r="C13" s="20"/>
      <c r="D13" s="20"/>
      <c r="E13" s="20"/>
      <c r="F13" s="13">
        <v>0</v>
      </c>
      <c r="G13" s="13">
        <v>4</v>
      </c>
      <c r="H13" s="13">
        <v>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106"/>
    </row>
    <row r="14" spans="1:39" s="8" customFormat="1" ht="48.75" customHeight="1" x14ac:dyDescent="0.25">
      <c r="A14" s="13">
        <v>9</v>
      </c>
      <c r="B14" s="14" t="s">
        <v>33</v>
      </c>
      <c r="C14" s="20"/>
      <c r="D14" s="20"/>
      <c r="E14" s="20"/>
      <c r="F14" s="13">
        <v>0</v>
      </c>
      <c r="G14" s="13">
        <v>5</v>
      </c>
      <c r="H14" s="13">
        <v>5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106"/>
    </row>
    <row r="15" spans="1:39" s="8" customFormat="1" ht="31.5" x14ac:dyDescent="0.25">
      <c r="A15" s="13">
        <v>10</v>
      </c>
      <c r="B15" s="14" t="s">
        <v>34</v>
      </c>
      <c r="C15" s="20"/>
      <c r="D15" s="20"/>
      <c r="E15" s="20"/>
      <c r="F15" s="13">
        <v>0</v>
      </c>
      <c r="G15" s="13">
        <v>9</v>
      </c>
      <c r="H15" s="13">
        <v>9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106"/>
    </row>
    <row r="16" spans="1:39" s="8" customFormat="1" ht="36" customHeight="1" x14ac:dyDescent="0.25">
      <c r="A16" s="13">
        <v>11</v>
      </c>
      <c r="B16" s="14" t="s">
        <v>35</v>
      </c>
      <c r="C16" s="20"/>
      <c r="D16" s="20"/>
      <c r="E16" s="20"/>
      <c r="F16" s="13">
        <v>0</v>
      </c>
      <c r="G16" s="13">
        <v>7</v>
      </c>
      <c r="H16" s="13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106"/>
    </row>
    <row r="17" spans="1:39" s="8" customFormat="1" ht="48" customHeight="1" x14ac:dyDescent="0.25">
      <c r="A17" s="13">
        <v>12</v>
      </c>
      <c r="B17" s="14" t="s">
        <v>36</v>
      </c>
      <c r="C17" s="20"/>
      <c r="D17" s="20"/>
      <c r="E17" s="20"/>
      <c r="F17" s="13">
        <v>0</v>
      </c>
      <c r="G17" s="13">
        <v>4</v>
      </c>
      <c r="H17" s="13">
        <v>4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106"/>
    </row>
    <row r="18" spans="1:39" s="8" customFormat="1" ht="39.75" customHeight="1" x14ac:dyDescent="0.25">
      <c r="A18" s="13">
        <v>13</v>
      </c>
      <c r="B18" s="14" t="s">
        <v>37</v>
      </c>
      <c r="C18" s="20"/>
      <c r="D18" s="20"/>
      <c r="E18" s="20"/>
      <c r="F18" s="13">
        <v>0</v>
      </c>
      <c r="G18" s="13">
        <v>4</v>
      </c>
      <c r="H18" s="13">
        <v>4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106"/>
    </row>
    <row r="19" spans="1:39" s="8" customFormat="1" ht="37.5" customHeight="1" x14ac:dyDescent="0.25">
      <c r="A19" s="13">
        <v>14</v>
      </c>
      <c r="B19" s="14" t="s">
        <v>38</v>
      </c>
      <c r="C19" s="20"/>
      <c r="D19" s="20"/>
      <c r="E19" s="20"/>
      <c r="F19" s="13">
        <v>0</v>
      </c>
      <c r="G19" s="13">
        <v>3</v>
      </c>
      <c r="H19" s="13">
        <v>3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106"/>
    </row>
    <row r="20" spans="1:39" s="8" customFormat="1" ht="37.5" customHeight="1" x14ac:dyDescent="0.25">
      <c r="A20" s="13">
        <v>15</v>
      </c>
      <c r="B20" s="14" t="s">
        <v>39</v>
      </c>
      <c r="C20" s="20"/>
      <c r="D20" s="20"/>
      <c r="E20" s="20"/>
      <c r="F20" s="13">
        <v>1</v>
      </c>
      <c r="G20" s="13">
        <v>4</v>
      </c>
      <c r="H20" s="13">
        <v>5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106"/>
    </row>
    <row r="21" spans="1:39" s="8" customFormat="1" ht="48" customHeight="1" x14ac:dyDescent="0.25">
      <c r="A21" s="13">
        <v>16</v>
      </c>
      <c r="B21" s="14" t="s">
        <v>40</v>
      </c>
      <c r="C21" s="20"/>
      <c r="D21" s="20"/>
      <c r="E21" s="20"/>
      <c r="F21" s="13">
        <v>0</v>
      </c>
      <c r="G21" s="13">
        <v>3</v>
      </c>
      <c r="H21" s="13">
        <v>3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106"/>
    </row>
    <row r="22" spans="1:39" s="7" customFormat="1" ht="50.25" customHeight="1" x14ac:dyDescent="0.25">
      <c r="A22" s="5">
        <v>17</v>
      </c>
      <c r="B22" s="6" t="s">
        <v>28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5">
        <v>1</v>
      </c>
      <c r="S22" s="5">
        <v>10</v>
      </c>
      <c r="T22" s="5">
        <v>11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106"/>
    </row>
    <row r="23" spans="1:39" s="7" customFormat="1" ht="51" customHeight="1" x14ac:dyDescent="0.25">
      <c r="A23" s="5">
        <v>18</v>
      </c>
      <c r="B23" s="6" t="s">
        <v>27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5">
        <v>1</v>
      </c>
      <c r="S23" s="5">
        <v>20</v>
      </c>
      <c r="T23" s="5">
        <v>21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106"/>
    </row>
    <row r="24" spans="1:39" s="10" customFormat="1" ht="47.25" customHeight="1" x14ac:dyDescent="0.25">
      <c r="A24" s="3">
        <v>19</v>
      </c>
      <c r="B24" s="9" t="s">
        <v>26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3">
        <v>0</v>
      </c>
      <c r="V24" s="3">
        <v>21</v>
      </c>
      <c r="W24" s="3">
        <v>21</v>
      </c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06"/>
    </row>
    <row r="25" spans="1:39" s="10" customFormat="1" ht="50.25" customHeight="1" x14ac:dyDescent="0.25">
      <c r="A25" s="3">
        <v>20</v>
      </c>
      <c r="B25" s="9" t="s">
        <v>25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3">
        <v>1</v>
      </c>
      <c r="V25" s="3">
        <v>6</v>
      </c>
      <c r="W25" s="3">
        <v>7</v>
      </c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06"/>
    </row>
    <row r="26" spans="1:39" s="12" customFormat="1" ht="33.75" customHeight="1" x14ac:dyDescent="0.25">
      <c r="A26" s="4">
        <v>21</v>
      </c>
      <c r="B26" s="11" t="s">
        <v>29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4">
        <v>1</v>
      </c>
      <c r="Y26" s="4">
        <v>9</v>
      </c>
      <c r="Z26" s="4">
        <v>10</v>
      </c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06"/>
    </row>
    <row r="27" spans="1:39" s="12" customFormat="1" ht="33.75" customHeight="1" x14ac:dyDescent="0.25">
      <c r="A27" s="107" t="s">
        <v>72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9"/>
      <c r="AM27" s="106"/>
    </row>
    <row r="28" spans="1:39" s="15" customFormat="1" ht="33.75" customHeight="1" x14ac:dyDescent="0.25">
      <c r="A28" s="13">
        <v>23</v>
      </c>
      <c r="B28" s="14" t="s">
        <v>30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13">
        <v>1</v>
      </c>
      <c r="AB28" s="13">
        <v>8</v>
      </c>
      <c r="AC28" s="13">
        <v>9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106"/>
    </row>
  </sheetData>
  <mergeCells count="19">
    <mergeCell ref="AM3:AM5"/>
    <mergeCell ref="AM6:AM28"/>
    <mergeCell ref="AG4:AI4"/>
    <mergeCell ref="AJ4:AL4"/>
    <mergeCell ref="C3:AL3"/>
    <mergeCell ref="A27:AL27"/>
    <mergeCell ref="A1:AL1"/>
    <mergeCell ref="B3:B5"/>
    <mergeCell ref="A3:A5"/>
    <mergeCell ref="R4:T4"/>
    <mergeCell ref="U4:W4"/>
    <mergeCell ref="X4:Z4"/>
    <mergeCell ref="AA4:AC4"/>
    <mergeCell ref="AD4:AF4"/>
    <mergeCell ref="C4:E4"/>
    <mergeCell ref="F4:H4"/>
    <mergeCell ref="I4:K4"/>
    <mergeCell ref="L4:N4"/>
    <mergeCell ref="O4:Q4"/>
  </mergeCells>
  <pageMargins left="0.19685039370078741" right="0.11811023622047245" top="0.15748031496062992" bottom="0.35433070866141736" header="0.31496062992125984" footer="0.31496062992125984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8"/>
  <sheetViews>
    <sheetView tabSelected="1" view="pageBreakPreview" topLeftCell="A19" zoomScale="70" zoomScaleNormal="55" zoomScaleSheetLayoutView="70" workbookViewId="0">
      <selection activeCell="G43" sqref="G43"/>
    </sheetView>
  </sheetViews>
  <sheetFormatPr defaultRowHeight="15.75" x14ac:dyDescent="0.25"/>
  <cols>
    <col min="1" max="1" width="5.7109375" style="2" customWidth="1"/>
    <col min="2" max="2" width="36.85546875" style="16" bestFit="1" customWidth="1"/>
    <col min="3" max="4" width="3.85546875" style="2" bestFit="1" customWidth="1"/>
    <col min="5" max="5" width="5.28515625" style="35" bestFit="1" customWidth="1"/>
    <col min="6" max="7" width="3.85546875" style="2" bestFit="1" customWidth="1"/>
    <col min="8" max="8" width="5.28515625" style="35" bestFit="1" customWidth="1"/>
    <col min="9" max="10" width="3.85546875" style="2" bestFit="1" customWidth="1"/>
    <col min="11" max="11" width="5.28515625" style="35" bestFit="1" customWidth="1"/>
    <col min="12" max="13" width="3.85546875" style="2" bestFit="1" customWidth="1"/>
    <col min="14" max="14" width="5.28515625" style="35" bestFit="1" customWidth="1"/>
    <col min="15" max="15" width="2.5703125" style="35" bestFit="1" customWidth="1"/>
    <col min="16" max="16" width="3.85546875" style="35" bestFit="1" customWidth="1"/>
    <col min="17" max="17" width="5.28515625" style="35" bestFit="1" customWidth="1"/>
    <col min="18" max="19" width="4.5703125" style="2" customWidth="1"/>
    <col min="20" max="20" width="5.28515625" style="35" bestFit="1" customWidth="1"/>
    <col min="21" max="21" width="2.5703125" style="2" bestFit="1" customWidth="1"/>
    <col min="22" max="22" width="2.7109375" style="2" bestFit="1" customWidth="1"/>
    <col min="23" max="23" width="5.28515625" style="2" bestFit="1" customWidth="1"/>
    <col min="24" max="24" width="2.5703125" style="2" bestFit="1" customWidth="1"/>
    <col min="25" max="25" width="2.7109375" style="2" bestFit="1" customWidth="1"/>
    <col min="26" max="26" width="5.28515625" style="2" bestFit="1" customWidth="1"/>
    <col min="27" max="27" width="2.5703125" style="2" bestFit="1" customWidth="1"/>
    <col min="28" max="28" width="2.7109375" style="2" bestFit="1" customWidth="1"/>
    <col min="29" max="29" width="5.28515625" style="2" bestFit="1" customWidth="1"/>
    <col min="30" max="30" width="2.5703125" style="2" bestFit="1" customWidth="1"/>
    <col min="31" max="31" width="2.7109375" style="2" bestFit="1" customWidth="1"/>
    <col min="32" max="32" width="5.28515625" style="2" bestFit="1" customWidth="1"/>
    <col min="33" max="33" width="2.5703125" style="2" bestFit="1" customWidth="1"/>
    <col min="34" max="34" width="2.7109375" style="2" bestFit="1" customWidth="1"/>
    <col min="35" max="35" width="5.28515625" style="2" bestFit="1" customWidth="1"/>
    <col min="36" max="37" width="3.85546875" style="2" bestFit="1" customWidth="1"/>
    <col min="38" max="38" width="5.28515625" style="2" bestFit="1" customWidth="1"/>
    <col min="39" max="39" width="2.5703125" style="2" bestFit="1" customWidth="1"/>
    <col min="40" max="40" width="2.7109375" style="2" bestFit="1" customWidth="1"/>
    <col min="41" max="41" width="5.28515625" style="2" bestFit="1" customWidth="1"/>
    <col min="42" max="42" width="15.42578125" style="1" customWidth="1"/>
    <col min="43" max="43" width="12.5703125" style="63" customWidth="1"/>
    <col min="44" max="16384" width="9.140625" style="1"/>
  </cols>
  <sheetData>
    <row r="1" spans="1:49" ht="30" customHeight="1" x14ac:dyDescent="0.25">
      <c r="A1" s="100" t="s">
        <v>75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</row>
    <row r="2" spans="1:49" ht="2.25" customHeight="1" x14ac:dyDescent="0.25"/>
    <row r="3" spans="1:49" ht="35.25" customHeight="1" x14ac:dyDescent="0.25">
      <c r="A3" s="89" t="s">
        <v>1</v>
      </c>
      <c r="B3" s="91" t="s">
        <v>2</v>
      </c>
      <c r="C3" s="93" t="s">
        <v>13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89" t="s">
        <v>65</v>
      </c>
      <c r="AQ3" s="113" t="s">
        <v>109</v>
      </c>
    </row>
    <row r="4" spans="1:49" ht="35.25" customHeight="1" x14ac:dyDescent="0.25">
      <c r="A4" s="102"/>
      <c r="B4" s="101"/>
      <c r="C4" s="103" t="s">
        <v>3</v>
      </c>
      <c r="D4" s="104"/>
      <c r="E4" s="105"/>
      <c r="F4" s="103" t="s">
        <v>17</v>
      </c>
      <c r="G4" s="104"/>
      <c r="H4" s="105"/>
      <c r="I4" s="103" t="s">
        <v>4</v>
      </c>
      <c r="J4" s="104"/>
      <c r="K4" s="105"/>
      <c r="L4" s="93" t="s">
        <v>5</v>
      </c>
      <c r="M4" s="93"/>
      <c r="N4" s="93"/>
      <c r="O4" s="93" t="s">
        <v>18</v>
      </c>
      <c r="P4" s="93"/>
      <c r="Q4" s="93"/>
      <c r="R4" s="93" t="s">
        <v>94</v>
      </c>
      <c r="S4" s="93"/>
      <c r="T4" s="93"/>
      <c r="U4" s="93" t="s">
        <v>19</v>
      </c>
      <c r="V4" s="93"/>
      <c r="W4" s="93"/>
      <c r="X4" s="93" t="s">
        <v>20</v>
      </c>
      <c r="Y4" s="93"/>
      <c r="Z4" s="93"/>
      <c r="AA4" s="93" t="s">
        <v>21</v>
      </c>
      <c r="AB4" s="93"/>
      <c r="AC4" s="93"/>
      <c r="AD4" s="93" t="s">
        <v>22</v>
      </c>
      <c r="AE4" s="93"/>
      <c r="AF4" s="93"/>
      <c r="AG4" s="93" t="s">
        <v>23</v>
      </c>
      <c r="AH4" s="93"/>
      <c r="AI4" s="93"/>
      <c r="AJ4" s="93" t="s">
        <v>6</v>
      </c>
      <c r="AK4" s="93"/>
      <c r="AL4" s="93"/>
      <c r="AM4" s="93" t="s">
        <v>24</v>
      </c>
      <c r="AN4" s="93"/>
      <c r="AO4" s="93"/>
      <c r="AP4" s="102"/>
      <c r="AQ4" s="113"/>
    </row>
    <row r="5" spans="1:49" ht="35.25" customHeight="1" x14ac:dyDescent="0.25">
      <c r="A5" s="90"/>
      <c r="B5" s="92"/>
      <c r="C5" s="17" t="s">
        <v>14</v>
      </c>
      <c r="D5" s="17" t="s">
        <v>15</v>
      </c>
      <c r="E5" s="17" t="s">
        <v>16</v>
      </c>
      <c r="F5" s="17" t="s">
        <v>14</v>
      </c>
      <c r="G5" s="17" t="s">
        <v>15</v>
      </c>
      <c r="H5" s="17" t="s">
        <v>16</v>
      </c>
      <c r="I5" s="17" t="s">
        <v>14</v>
      </c>
      <c r="J5" s="17" t="s">
        <v>15</v>
      </c>
      <c r="K5" s="17" t="s">
        <v>16</v>
      </c>
      <c r="L5" s="17" t="s">
        <v>14</v>
      </c>
      <c r="M5" s="17" t="s">
        <v>15</v>
      </c>
      <c r="N5" s="17" t="s">
        <v>16</v>
      </c>
      <c r="O5" s="17" t="s">
        <v>14</v>
      </c>
      <c r="P5" s="17" t="s">
        <v>15</v>
      </c>
      <c r="Q5" s="17" t="s">
        <v>16</v>
      </c>
      <c r="R5" s="17" t="s">
        <v>14</v>
      </c>
      <c r="S5" s="17" t="s">
        <v>15</v>
      </c>
      <c r="T5" s="17" t="s">
        <v>16</v>
      </c>
      <c r="U5" s="17" t="s">
        <v>14</v>
      </c>
      <c r="V5" s="17" t="s">
        <v>15</v>
      </c>
      <c r="W5" s="17" t="s">
        <v>16</v>
      </c>
      <c r="X5" s="17" t="s">
        <v>14</v>
      </c>
      <c r="Y5" s="17" t="s">
        <v>15</v>
      </c>
      <c r="Z5" s="17" t="s">
        <v>16</v>
      </c>
      <c r="AA5" s="17" t="s">
        <v>14</v>
      </c>
      <c r="AB5" s="17" t="s">
        <v>15</v>
      </c>
      <c r="AC5" s="17" t="s">
        <v>16</v>
      </c>
      <c r="AD5" s="17" t="s">
        <v>14</v>
      </c>
      <c r="AE5" s="17" t="s">
        <v>15</v>
      </c>
      <c r="AF5" s="17" t="s">
        <v>16</v>
      </c>
      <c r="AG5" s="17" t="s">
        <v>14</v>
      </c>
      <c r="AH5" s="17" t="s">
        <v>15</v>
      </c>
      <c r="AI5" s="17" t="s">
        <v>16</v>
      </c>
      <c r="AJ5" s="17" t="s">
        <v>14</v>
      </c>
      <c r="AK5" s="17" t="s">
        <v>15</v>
      </c>
      <c r="AL5" s="17" t="s">
        <v>16</v>
      </c>
      <c r="AM5" s="17" t="s">
        <v>14</v>
      </c>
      <c r="AN5" s="17" t="s">
        <v>15</v>
      </c>
      <c r="AO5" s="17" t="s">
        <v>16</v>
      </c>
      <c r="AP5" s="102"/>
      <c r="AQ5" s="113"/>
    </row>
    <row r="6" spans="1:49" s="42" customFormat="1" ht="35.25" customHeight="1" x14ac:dyDescent="0.25">
      <c r="A6" s="38">
        <v>1</v>
      </c>
      <c r="B6" s="39" t="s">
        <v>7</v>
      </c>
      <c r="C6" s="40"/>
      <c r="D6" s="40">
        <f>53+38</f>
        <v>91</v>
      </c>
      <c r="E6" s="41">
        <f>C6+D6</f>
        <v>91</v>
      </c>
      <c r="F6" s="40"/>
      <c r="G6" s="40">
        <f>36+25</f>
        <v>61</v>
      </c>
      <c r="H6" s="41">
        <f>F6+G6</f>
        <v>61</v>
      </c>
      <c r="I6" s="40"/>
      <c r="J6" s="40"/>
      <c r="K6" s="41"/>
      <c r="L6" s="38"/>
      <c r="M6" s="38">
        <f>26+19+25</f>
        <v>70</v>
      </c>
      <c r="N6" s="41">
        <f>L6+M6</f>
        <v>70</v>
      </c>
      <c r="O6" s="40"/>
      <c r="P6" s="40">
        <f>26+24</f>
        <v>50</v>
      </c>
      <c r="Q6" s="41">
        <f>O6+P6</f>
        <v>50</v>
      </c>
      <c r="R6" s="55"/>
      <c r="S6" s="55"/>
      <c r="T6" s="55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64"/>
      <c r="AP6" s="110">
        <f>SUM(E6:E8)+SUM(H6:H14)+SUM(K6:K14)+SUM(N6:N17)+SUM(Q6:Q25)+SUM(T26:T40)</f>
        <v>1595</v>
      </c>
      <c r="AQ6" s="114">
        <f>SUM(T26:T39)</f>
        <v>744</v>
      </c>
    </row>
    <row r="7" spans="1:49" s="42" customFormat="1" ht="35.25" customHeight="1" x14ac:dyDescent="0.25">
      <c r="A7" s="38">
        <v>2</v>
      </c>
      <c r="B7" s="39" t="s">
        <v>73</v>
      </c>
      <c r="C7" s="40">
        <f>11+7</f>
        <v>18</v>
      </c>
      <c r="D7" s="40">
        <f>29+21</f>
        <v>50</v>
      </c>
      <c r="E7" s="41">
        <f t="shared" ref="E7:E8" si="0">C7+D7</f>
        <v>68</v>
      </c>
      <c r="F7" s="40">
        <f>7+8+7+4</f>
        <v>26</v>
      </c>
      <c r="G7" s="40">
        <f>16+13+12+7</f>
        <v>48</v>
      </c>
      <c r="H7" s="41">
        <f t="shared" ref="H7:H14" si="1">F7+G7</f>
        <v>74</v>
      </c>
      <c r="I7" s="40">
        <f>5+7</f>
        <v>12</v>
      </c>
      <c r="J7" s="40">
        <f>9+15</f>
        <v>24</v>
      </c>
      <c r="K7" s="41">
        <f t="shared" ref="K7:K14" si="2">I7+J7</f>
        <v>36</v>
      </c>
      <c r="L7" s="38"/>
      <c r="M7" s="38"/>
      <c r="N7" s="41"/>
      <c r="O7" s="40"/>
      <c r="P7" s="40"/>
      <c r="Q7" s="41"/>
      <c r="R7" s="55"/>
      <c r="S7" s="55"/>
      <c r="T7" s="55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64"/>
      <c r="AP7" s="111"/>
      <c r="AQ7" s="115"/>
    </row>
    <row r="8" spans="1:49" s="42" customFormat="1" ht="35.25" customHeight="1" x14ac:dyDescent="0.25">
      <c r="A8" s="38">
        <v>3</v>
      </c>
      <c r="B8" s="39" t="s">
        <v>90</v>
      </c>
      <c r="C8" s="40"/>
      <c r="D8" s="40">
        <v>17</v>
      </c>
      <c r="E8" s="41">
        <f t="shared" si="0"/>
        <v>17</v>
      </c>
      <c r="F8" s="40"/>
      <c r="G8" s="40"/>
      <c r="H8" s="41"/>
      <c r="I8" s="40"/>
      <c r="J8" s="40"/>
      <c r="K8" s="41"/>
      <c r="L8" s="38"/>
      <c r="M8" s="38"/>
      <c r="N8" s="41"/>
      <c r="O8" s="40"/>
      <c r="P8" s="40"/>
      <c r="Q8" s="41"/>
      <c r="R8" s="55"/>
      <c r="S8" s="55"/>
      <c r="T8" s="55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64"/>
      <c r="AP8" s="111"/>
      <c r="AQ8" s="115"/>
    </row>
    <row r="9" spans="1:49" s="12" customFormat="1" ht="35.25" customHeight="1" x14ac:dyDescent="0.25">
      <c r="A9" s="4">
        <v>4</v>
      </c>
      <c r="B9" s="11" t="s">
        <v>76</v>
      </c>
      <c r="C9" s="18"/>
      <c r="D9" s="18"/>
      <c r="E9" s="36"/>
      <c r="F9" s="18">
        <v>1</v>
      </c>
      <c r="G9" s="18">
        <v>17</v>
      </c>
      <c r="H9" s="36">
        <f t="shared" si="1"/>
        <v>18</v>
      </c>
      <c r="I9" s="18"/>
      <c r="J9" s="18"/>
      <c r="K9" s="36"/>
      <c r="L9" s="4"/>
      <c r="M9" s="4"/>
      <c r="N9" s="36"/>
      <c r="O9" s="18"/>
      <c r="P9" s="18"/>
      <c r="Q9" s="36"/>
      <c r="R9" s="56"/>
      <c r="S9" s="56"/>
      <c r="T9" s="56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65"/>
      <c r="AP9" s="111"/>
      <c r="AQ9" s="115"/>
      <c r="AW9" s="12">
        <v>91</v>
      </c>
    </row>
    <row r="10" spans="1:49" s="12" customFormat="1" ht="35.25" customHeight="1" x14ac:dyDescent="0.25">
      <c r="A10" s="4">
        <v>5</v>
      </c>
      <c r="B10" s="11" t="s">
        <v>91</v>
      </c>
      <c r="C10" s="18"/>
      <c r="D10" s="18"/>
      <c r="E10" s="36"/>
      <c r="F10" s="18">
        <v>2</v>
      </c>
      <c r="G10" s="18">
        <v>15</v>
      </c>
      <c r="H10" s="36">
        <f t="shared" si="1"/>
        <v>17</v>
      </c>
      <c r="I10" s="18"/>
      <c r="J10" s="18"/>
      <c r="K10" s="36"/>
      <c r="L10" s="4"/>
      <c r="M10" s="4"/>
      <c r="N10" s="36"/>
      <c r="O10" s="18"/>
      <c r="P10" s="18"/>
      <c r="Q10" s="36"/>
      <c r="R10" s="56"/>
      <c r="S10" s="56"/>
      <c r="T10" s="56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65"/>
      <c r="AP10" s="111"/>
      <c r="AQ10" s="115"/>
      <c r="AW10" s="12">
        <v>68</v>
      </c>
    </row>
    <row r="11" spans="1:49" s="12" customFormat="1" ht="35.25" customHeight="1" x14ac:dyDescent="0.25">
      <c r="A11" s="4">
        <v>6</v>
      </c>
      <c r="B11" s="11" t="s">
        <v>77</v>
      </c>
      <c r="C11" s="18"/>
      <c r="D11" s="18"/>
      <c r="E11" s="36"/>
      <c r="F11" s="18">
        <v>2</v>
      </c>
      <c r="G11" s="18">
        <v>15</v>
      </c>
      <c r="H11" s="36">
        <f t="shared" si="1"/>
        <v>17</v>
      </c>
      <c r="I11" s="18"/>
      <c r="J11" s="18"/>
      <c r="K11" s="36"/>
      <c r="L11" s="4"/>
      <c r="M11" s="4"/>
      <c r="N11" s="36"/>
      <c r="O11" s="4"/>
      <c r="P11" s="4"/>
      <c r="Q11" s="36"/>
      <c r="R11" s="56"/>
      <c r="S11" s="56"/>
      <c r="T11" s="56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61"/>
      <c r="AP11" s="111"/>
      <c r="AQ11" s="115"/>
      <c r="AW11" s="12">
        <v>17</v>
      </c>
    </row>
    <row r="12" spans="1:49" s="12" customFormat="1" ht="35.25" customHeight="1" x14ac:dyDescent="0.25">
      <c r="A12" s="4">
        <v>7</v>
      </c>
      <c r="B12" s="11" t="s">
        <v>92</v>
      </c>
      <c r="C12" s="18"/>
      <c r="D12" s="18"/>
      <c r="E12" s="36"/>
      <c r="F12" s="4">
        <v>1</v>
      </c>
      <c r="G12" s="4">
        <v>23</v>
      </c>
      <c r="H12" s="36">
        <f t="shared" si="1"/>
        <v>24</v>
      </c>
      <c r="I12" s="18"/>
      <c r="J12" s="18"/>
      <c r="K12" s="36"/>
      <c r="L12" s="18"/>
      <c r="M12" s="18"/>
      <c r="N12" s="36"/>
      <c r="O12" s="18"/>
      <c r="P12" s="18"/>
      <c r="Q12" s="36"/>
      <c r="R12" s="56"/>
      <c r="S12" s="56"/>
      <c r="T12" s="56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65"/>
      <c r="AP12" s="111"/>
      <c r="AQ12" s="115"/>
      <c r="AW12" s="12">
        <v>61</v>
      </c>
    </row>
    <row r="13" spans="1:49" s="48" customFormat="1" ht="35.25" customHeight="1" x14ac:dyDescent="0.25">
      <c r="A13" s="44">
        <v>8</v>
      </c>
      <c r="B13" s="45" t="s">
        <v>78</v>
      </c>
      <c r="C13" s="46"/>
      <c r="D13" s="46"/>
      <c r="E13" s="47"/>
      <c r="F13" s="44"/>
      <c r="G13" s="44"/>
      <c r="H13" s="47"/>
      <c r="I13" s="46"/>
      <c r="J13" s="46"/>
      <c r="K13" s="47"/>
      <c r="L13" s="46">
        <v>1</v>
      </c>
      <c r="M13" s="46">
        <v>16</v>
      </c>
      <c r="N13" s="47">
        <f t="shared" ref="N13:N17" si="3">L13+M13</f>
        <v>17</v>
      </c>
      <c r="O13" s="46"/>
      <c r="P13" s="46"/>
      <c r="Q13" s="47"/>
      <c r="R13" s="57"/>
      <c r="S13" s="57"/>
      <c r="T13" s="57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66"/>
      <c r="AP13" s="111"/>
      <c r="AQ13" s="115"/>
      <c r="AW13" s="48">
        <v>74</v>
      </c>
    </row>
    <row r="14" spans="1:49" s="7" customFormat="1" ht="35.25" customHeight="1" x14ac:dyDescent="0.25">
      <c r="A14" s="5">
        <v>9</v>
      </c>
      <c r="B14" s="6" t="s">
        <v>79</v>
      </c>
      <c r="C14" s="34"/>
      <c r="D14" s="34"/>
      <c r="E14" s="37"/>
      <c r="F14" s="5">
        <f>4+5</f>
        <v>9</v>
      </c>
      <c r="G14" s="5">
        <f>16+11</f>
        <v>27</v>
      </c>
      <c r="H14" s="37">
        <f t="shared" si="1"/>
        <v>36</v>
      </c>
      <c r="I14" s="34">
        <f>5+7+7</f>
        <v>19</v>
      </c>
      <c r="J14" s="34">
        <f>12+20+13</f>
        <v>45</v>
      </c>
      <c r="K14" s="37">
        <f t="shared" si="2"/>
        <v>64</v>
      </c>
      <c r="L14" s="34"/>
      <c r="M14" s="34"/>
      <c r="N14" s="37"/>
      <c r="O14" s="34"/>
      <c r="P14" s="34"/>
      <c r="Q14" s="37"/>
      <c r="R14" s="58"/>
      <c r="S14" s="58"/>
      <c r="T14" s="58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67"/>
      <c r="AP14" s="111"/>
      <c r="AQ14" s="115"/>
      <c r="AW14" s="7">
        <v>70</v>
      </c>
    </row>
    <row r="15" spans="1:49" s="15" customFormat="1" ht="35.25" customHeight="1" x14ac:dyDescent="0.25">
      <c r="A15" s="13">
        <v>10</v>
      </c>
      <c r="B15" s="14" t="s">
        <v>74</v>
      </c>
      <c r="C15" s="20"/>
      <c r="D15" s="20"/>
      <c r="E15" s="32"/>
      <c r="F15" s="13"/>
      <c r="G15" s="13"/>
      <c r="H15" s="32"/>
      <c r="I15" s="20"/>
      <c r="J15" s="20"/>
      <c r="K15" s="32"/>
      <c r="L15" s="20">
        <f>5+3+2</f>
        <v>10</v>
      </c>
      <c r="M15" s="20">
        <f>11+6+5</f>
        <v>22</v>
      </c>
      <c r="N15" s="32">
        <f t="shared" si="3"/>
        <v>32</v>
      </c>
      <c r="O15" s="20">
        <f>1+1</f>
        <v>2</v>
      </c>
      <c r="P15" s="20">
        <f>5+5</f>
        <v>10</v>
      </c>
      <c r="Q15" s="32">
        <f t="shared" ref="Q15:Q25" si="4">O15+P15</f>
        <v>12</v>
      </c>
      <c r="R15" s="59"/>
      <c r="S15" s="59"/>
      <c r="T15" s="5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68"/>
      <c r="AP15" s="111"/>
      <c r="AQ15" s="115"/>
      <c r="AW15" s="15">
        <v>50</v>
      </c>
    </row>
    <row r="16" spans="1:49" s="15" customFormat="1" ht="35.25" customHeight="1" x14ac:dyDescent="0.25">
      <c r="A16" s="13">
        <v>11</v>
      </c>
      <c r="B16" s="14" t="s">
        <v>80</v>
      </c>
      <c r="C16" s="20"/>
      <c r="D16" s="20"/>
      <c r="E16" s="32"/>
      <c r="F16" s="13"/>
      <c r="G16" s="13"/>
      <c r="H16" s="32"/>
      <c r="I16" s="20"/>
      <c r="J16" s="20"/>
      <c r="K16" s="32"/>
      <c r="L16" s="20">
        <v>0</v>
      </c>
      <c r="M16" s="20">
        <v>9</v>
      </c>
      <c r="N16" s="32">
        <f t="shared" si="3"/>
        <v>9</v>
      </c>
      <c r="O16" s="20"/>
      <c r="P16" s="20"/>
      <c r="Q16" s="32"/>
      <c r="R16" s="59"/>
      <c r="S16" s="59"/>
      <c r="T16" s="5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68"/>
      <c r="AP16" s="111"/>
      <c r="AQ16" s="115"/>
      <c r="AW16" s="15">
        <v>36</v>
      </c>
    </row>
    <row r="17" spans="1:49" s="15" customFormat="1" ht="35.25" customHeight="1" x14ac:dyDescent="0.25">
      <c r="A17" s="13">
        <v>12</v>
      </c>
      <c r="B17" s="14" t="s">
        <v>81</v>
      </c>
      <c r="C17" s="20"/>
      <c r="D17" s="20"/>
      <c r="E17" s="32"/>
      <c r="F17" s="13"/>
      <c r="G17" s="13"/>
      <c r="H17" s="32"/>
      <c r="I17" s="20"/>
      <c r="J17" s="20"/>
      <c r="K17" s="32"/>
      <c r="L17" s="20">
        <v>1</v>
      </c>
      <c r="M17" s="20">
        <v>6</v>
      </c>
      <c r="N17" s="32">
        <f t="shared" si="3"/>
        <v>7</v>
      </c>
      <c r="O17" s="20"/>
      <c r="P17" s="20"/>
      <c r="Q17" s="32"/>
      <c r="R17" s="59"/>
      <c r="S17" s="59"/>
      <c r="T17" s="5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68"/>
      <c r="AP17" s="111"/>
      <c r="AQ17" s="115"/>
      <c r="AW17" s="15">
        <v>18</v>
      </c>
    </row>
    <row r="18" spans="1:49" s="8" customFormat="1" ht="35.25" customHeight="1" x14ac:dyDescent="0.25">
      <c r="A18" s="26">
        <v>13</v>
      </c>
      <c r="B18" s="27" t="s">
        <v>82</v>
      </c>
      <c r="C18" s="28"/>
      <c r="D18" s="28"/>
      <c r="E18" s="43"/>
      <c r="F18" s="26"/>
      <c r="G18" s="26"/>
      <c r="H18" s="43"/>
      <c r="I18" s="28"/>
      <c r="J18" s="28"/>
      <c r="K18" s="43"/>
      <c r="L18" s="28"/>
      <c r="M18" s="28"/>
      <c r="N18" s="43"/>
      <c r="O18" s="28">
        <v>2</v>
      </c>
      <c r="P18" s="28">
        <v>4</v>
      </c>
      <c r="Q18" s="43">
        <f t="shared" si="4"/>
        <v>6</v>
      </c>
      <c r="R18" s="60"/>
      <c r="S18" s="60"/>
      <c r="T18" s="60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69"/>
      <c r="AP18" s="111"/>
      <c r="AQ18" s="115"/>
      <c r="AW18" s="8">
        <v>17</v>
      </c>
    </row>
    <row r="19" spans="1:49" s="8" customFormat="1" ht="35.25" customHeight="1" x14ac:dyDescent="0.25">
      <c r="A19" s="26">
        <v>14</v>
      </c>
      <c r="B19" s="27" t="s">
        <v>83</v>
      </c>
      <c r="C19" s="28"/>
      <c r="D19" s="28"/>
      <c r="E19" s="43"/>
      <c r="F19" s="26"/>
      <c r="G19" s="26"/>
      <c r="H19" s="43"/>
      <c r="I19" s="28"/>
      <c r="J19" s="28"/>
      <c r="K19" s="43"/>
      <c r="L19" s="28"/>
      <c r="M19" s="28"/>
      <c r="N19" s="43"/>
      <c r="O19" s="28">
        <v>0</v>
      </c>
      <c r="P19" s="28">
        <v>4</v>
      </c>
      <c r="Q19" s="43">
        <f t="shared" si="4"/>
        <v>4</v>
      </c>
      <c r="R19" s="60"/>
      <c r="S19" s="60"/>
      <c r="T19" s="60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69"/>
      <c r="AP19" s="111"/>
      <c r="AQ19" s="115"/>
      <c r="AW19" s="8">
        <v>17</v>
      </c>
    </row>
    <row r="20" spans="1:49" s="8" customFormat="1" ht="35.25" customHeight="1" x14ac:dyDescent="0.25">
      <c r="A20" s="26">
        <v>15</v>
      </c>
      <c r="B20" s="27" t="s">
        <v>84</v>
      </c>
      <c r="C20" s="28"/>
      <c r="D20" s="28"/>
      <c r="E20" s="43"/>
      <c r="F20" s="26"/>
      <c r="G20" s="26"/>
      <c r="H20" s="43"/>
      <c r="I20" s="28"/>
      <c r="J20" s="28"/>
      <c r="K20" s="43"/>
      <c r="L20" s="28"/>
      <c r="M20" s="28"/>
      <c r="N20" s="43"/>
      <c r="O20" s="28">
        <v>1</v>
      </c>
      <c r="P20" s="28">
        <v>15</v>
      </c>
      <c r="Q20" s="43">
        <f t="shared" si="4"/>
        <v>16</v>
      </c>
      <c r="R20" s="60"/>
      <c r="S20" s="60"/>
      <c r="T20" s="60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69"/>
      <c r="AP20" s="111"/>
      <c r="AQ20" s="115"/>
      <c r="AW20" s="8">
        <v>24</v>
      </c>
    </row>
    <row r="21" spans="1:49" s="8" customFormat="1" ht="35.25" customHeight="1" x14ac:dyDescent="0.25">
      <c r="A21" s="26">
        <v>16</v>
      </c>
      <c r="B21" s="27" t="s">
        <v>85</v>
      </c>
      <c r="C21" s="28"/>
      <c r="D21" s="28"/>
      <c r="E21" s="43"/>
      <c r="F21" s="26"/>
      <c r="G21" s="26"/>
      <c r="H21" s="43"/>
      <c r="I21" s="28"/>
      <c r="J21" s="28"/>
      <c r="K21" s="43"/>
      <c r="L21" s="28"/>
      <c r="M21" s="28"/>
      <c r="N21" s="43"/>
      <c r="O21" s="28">
        <v>6</v>
      </c>
      <c r="P21" s="28">
        <v>24</v>
      </c>
      <c r="Q21" s="43">
        <f t="shared" si="4"/>
        <v>30</v>
      </c>
      <c r="R21" s="60"/>
      <c r="S21" s="60"/>
      <c r="T21" s="60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69"/>
      <c r="AP21" s="111"/>
      <c r="AQ21" s="115"/>
      <c r="AW21" s="8">
        <v>17</v>
      </c>
    </row>
    <row r="22" spans="1:49" s="8" customFormat="1" ht="35.25" customHeight="1" x14ac:dyDescent="0.25">
      <c r="A22" s="26">
        <v>17</v>
      </c>
      <c r="B22" s="27" t="s">
        <v>86</v>
      </c>
      <c r="C22" s="28"/>
      <c r="D22" s="28"/>
      <c r="E22" s="43"/>
      <c r="F22" s="28"/>
      <c r="G22" s="28"/>
      <c r="H22" s="43"/>
      <c r="I22" s="28"/>
      <c r="J22" s="28"/>
      <c r="K22" s="43"/>
      <c r="L22" s="28"/>
      <c r="M22" s="28"/>
      <c r="N22" s="43"/>
      <c r="O22" s="28">
        <v>5</v>
      </c>
      <c r="P22" s="28">
        <v>28</v>
      </c>
      <c r="Q22" s="43">
        <f t="shared" si="4"/>
        <v>33</v>
      </c>
      <c r="R22" s="60"/>
      <c r="S22" s="60"/>
      <c r="T22" s="60"/>
      <c r="U22" s="26"/>
      <c r="V22" s="26"/>
      <c r="W22" s="26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69"/>
      <c r="AP22" s="111"/>
      <c r="AQ22" s="115"/>
      <c r="AW22" s="8">
        <v>36</v>
      </c>
    </row>
    <row r="23" spans="1:49" s="8" customFormat="1" ht="35.25" customHeight="1" x14ac:dyDescent="0.25">
      <c r="A23" s="26">
        <v>18</v>
      </c>
      <c r="B23" s="27" t="s">
        <v>87</v>
      </c>
      <c r="C23" s="28"/>
      <c r="D23" s="28"/>
      <c r="E23" s="43"/>
      <c r="F23" s="28"/>
      <c r="G23" s="28"/>
      <c r="H23" s="43"/>
      <c r="I23" s="28"/>
      <c r="J23" s="28"/>
      <c r="K23" s="43"/>
      <c r="L23" s="28"/>
      <c r="M23" s="28"/>
      <c r="N23" s="43"/>
      <c r="O23" s="28">
        <v>1</v>
      </c>
      <c r="P23" s="28">
        <v>5</v>
      </c>
      <c r="Q23" s="43">
        <f t="shared" si="4"/>
        <v>6</v>
      </c>
      <c r="R23" s="60"/>
      <c r="S23" s="60"/>
      <c r="T23" s="60"/>
      <c r="U23" s="26"/>
      <c r="V23" s="26"/>
      <c r="W23" s="26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69"/>
      <c r="AP23" s="111"/>
      <c r="AQ23" s="115"/>
      <c r="AW23" s="8">
        <v>64</v>
      </c>
    </row>
    <row r="24" spans="1:49" s="8" customFormat="1" ht="35.25" customHeight="1" x14ac:dyDescent="0.25">
      <c r="A24" s="26">
        <v>19</v>
      </c>
      <c r="B24" s="27" t="s">
        <v>88</v>
      </c>
      <c r="C24" s="28"/>
      <c r="D24" s="28"/>
      <c r="E24" s="43"/>
      <c r="F24" s="28"/>
      <c r="G24" s="28"/>
      <c r="H24" s="43"/>
      <c r="I24" s="28"/>
      <c r="J24" s="28"/>
      <c r="K24" s="43"/>
      <c r="L24" s="28"/>
      <c r="M24" s="28"/>
      <c r="N24" s="43"/>
      <c r="O24" s="28">
        <v>0</v>
      </c>
      <c r="P24" s="28">
        <v>8</v>
      </c>
      <c r="Q24" s="43">
        <f t="shared" si="4"/>
        <v>8</v>
      </c>
      <c r="R24" s="60"/>
      <c r="S24" s="60"/>
      <c r="T24" s="60"/>
      <c r="U24" s="28"/>
      <c r="V24" s="28"/>
      <c r="W24" s="28"/>
      <c r="X24" s="26"/>
      <c r="Y24" s="26"/>
      <c r="Z24" s="26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69"/>
      <c r="AP24" s="111"/>
      <c r="AQ24" s="115"/>
      <c r="AW24" s="8">
        <v>32</v>
      </c>
    </row>
    <row r="25" spans="1:49" s="8" customFormat="1" ht="35.25" customHeight="1" x14ac:dyDescent="0.25">
      <c r="A25" s="49">
        <v>20</v>
      </c>
      <c r="B25" s="50" t="s">
        <v>89</v>
      </c>
      <c r="C25" s="51"/>
      <c r="D25" s="51"/>
      <c r="E25" s="52"/>
      <c r="F25" s="51"/>
      <c r="G25" s="51"/>
      <c r="H25" s="52"/>
      <c r="I25" s="51"/>
      <c r="J25" s="51"/>
      <c r="K25" s="52"/>
      <c r="L25" s="51"/>
      <c r="M25" s="51"/>
      <c r="N25" s="52"/>
      <c r="O25" s="51">
        <v>0</v>
      </c>
      <c r="P25" s="51">
        <v>10</v>
      </c>
      <c r="Q25" s="52">
        <f t="shared" si="4"/>
        <v>10</v>
      </c>
      <c r="R25" s="60"/>
      <c r="S25" s="60"/>
      <c r="T25" s="60"/>
      <c r="U25" s="28"/>
      <c r="V25" s="28"/>
      <c r="W25" s="28"/>
      <c r="X25" s="26"/>
      <c r="Y25" s="26"/>
      <c r="Z25" s="26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69"/>
      <c r="AP25" s="111"/>
      <c r="AQ25" s="115"/>
      <c r="AW25" s="8">
        <v>9</v>
      </c>
    </row>
    <row r="26" spans="1:49" s="117" customFormat="1" ht="31.5" x14ac:dyDescent="0.25">
      <c r="A26" s="70">
        <v>21</v>
      </c>
      <c r="B26" s="71" t="s">
        <v>93</v>
      </c>
      <c r="C26" s="70"/>
      <c r="D26" s="70"/>
      <c r="E26" s="73"/>
      <c r="F26" s="70"/>
      <c r="G26" s="70"/>
      <c r="H26" s="73"/>
      <c r="I26" s="70"/>
      <c r="J26" s="70"/>
      <c r="K26" s="73"/>
      <c r="L26" s="70"/>
      <c r="M26" s="70"/>
      <c r="N26" s="73"/>
      <c r="O26" s="73"/>
      <c r="P26" s="73"/>
      <c r="Q26" s="73"/>
      <c r="R26" s="70">
        <v>2</v>
      </c>
      <c r="S26" s="70">
        <v>20</v>
      </c>
      <c r="T26" s="73">
        <f>R26+S26</f>
        <v>22</v>
      </c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111"/>
      <c r="AQ26" s="115"/>
      <c r="AW26" s="117">
        <v>7</v>
      </c>
    </row>
    <row r="27" spans="1:49" s="117" customFormat="1" ht="47.25" x14ac:dyDescent="0.25">
      <c r="A27" s="70">
        <v>22</v>
      </c>
      <c r="B27" s="71" t="s">
        <v>96</v>
      </c>
      <c r="C27" s="70"/>
      <c r="D27" s="70"/>
      <c r="E27" s="73"/>
      <c r="F27" s="70"/>
      <c r="G27" s="70"/>
      <c r="H27" s="73"/>
      <c r="I27" s="70"/>
      <c r="J27" s="70"/>
      <c r="K27" s="73"/>
      <c r="L27" s="70"/>
      <c r="M27" s="70"/>
      <c r="N27" s="73"/>
      <c r="O27" s="73"/>
      <c r="P27" s="73"/>
      <c r="Q27" s="73"/>
      <c r="R27" s="70">
        <v>6</v>
      </c>
      <c r="S27" s="70">
        <v>16</v>
      </c>
      <c r="T27" s="73">
        <v>22</v>
      </c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111"/>
      <c r="AQ27" s="115"/>
      <c r="AW27" s="117">
        <v>12</v>
      </c>
    </row>
    <row r="28" spans="1:49" s="63" customFormat="1" ht="47.25" customHeight="1" x14ac:dyDescent="0.25">
      <c r="A28" s="53">
        <v>23</v>
      </c>
      <c r="B28" s="62" t="s">
        <v>97</v>
      </c>
      <c r="C28" s="53"/>
      <c r="D28" s="53"/>
      <c r="E28" s="54"/>
      <c r="F28" s="53"/>
      <c r="G28" s="53"/>
      <c r="H28" s="54"/>
      <c r="I28" s="53"/>
      <c r="J28" s="53"/>
      <c r="K28" s="54"/>
      <c r="L28" s="53"/>
      <c r="M28" s="53"/>
      <c r="N28" s="54"/>
      <c r="O28" s="54"/>
      <c r="P28" s="54"/>
      <c r="Q28" s="54"/>
      <c r="R28" s="53">
        <v>16</v>
      </c>
      <c r="S28" s="53">
        <v>84</v>
      </c>
      <c r="T28" s="54">
        <f>SUM(R28:S28)</f>
        <v>100</v>
      </c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111"/>
      <c r="AQ28" s="115"/>
    </row>
    <row r="29" spans="1:49" s="63" customFormat="1" ht="63" x14ac:dyDescent="0.25">
      <c r="A29" s="53">
        <v>24</v>
      </c>
      <c r="B29" s="62" t="s">
        <v>98</v>
      </c>
      <c r="C29" s="53"/>
      <c r="D29" s="53"/>
      <c r="E29" s="54"/>
      <c r="F29" s="53"/>
      <c r="G29" s="53"/>
      <c r="H29" s="54"/>
      <c r="I29" s="53"/>
      <c r="J29" s="53"/>
      <c r="K29" s="54"/>
      <c r="L29" s="53"/>
      <c r="M29" s="53"/>
      <c r="N29" s="54"/>
      <c r="O29" s="54"/>
      <c r="P29" s="54"/>
      <c r="Q29" s="54"/>
      <c r="R29" s="53">
        <v>17</v>
      </c>
      <c r="S29" s="53">
        <v>31</v>
      </c>
      <c r="T29" s="54">
        <f t="shared" ref="T29:T38" si="5">SUM(R29:S29)</f>
        <v>48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111"/>
      <c r="AQ29" s="115"/>
    </row>
    <row r="30" spans="1:49" s="63" customFormat="1" ht="47.25" x14ac:dyDescent="0.25">
      <c r="A30" s="53">
        <v>25</v>
      </c>
      <c r="B30" s="62" t="s">
        <v>99</v>
      </c>
      <c r="C30" s="53"/>
      <c r="D30" s="53"/>
      <c r="E30" s="54"/>
      <c r="F30" s="53"/>
      <c r="G30" s="53"/>
      <c r="H30" s="54"/>
      <c r="I30" s="53"/>
      <c r="J30" s="53"/>
      <c r="K30" s="54"/>
      <c r="L30" s="53"/>
      <c r="M30" s="53"/>
      <c r="N30" s="54"/>
      <c r="O30" s="54"/>
      <c r="P30" s="54"/>
      <c r="Q30" s="54"/>
      <c r="R30" s="53">
        <v>39</v>
      </c>
      <c r="S30" s="53">
        <v>44</v>
      </c>
      <c r="T30" s="54">
        <f t="shared" si="5"/>
        <v>83</v>
      </c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111"/>
      <c r="AQ30" s="115"/>
    </row>
    <row r="31" spans="1:49" s="63" customFormat="1" ht="47.25" x14ac:dyDescent="0.25">
      <c r="A31" s="53">
        <v>26</v>
      </c>
      <c r="B31" s="62" t="s">
        <v>100</v>
      </c>
      <c r="C31" s="53"/>
      <c r="D31" s="53"/>
      <c r="E31" s="54"/>
      <c r="F31" s="53"/>
      <c r="G31" s="53"/>
      <c r="H31" s="54"/>
      <c r="I31" s="53"/>
      <c r="J31" s="53"/>
      <c r="K31" s="54"/>
      <c r="L31" s="53"/>
      <c r="M31" s="53"/>
      <c r="N31" s="54"/>
      <c r="O31" s="54"/>
      <c r="P31" s="54"/>
      <c r="Q31" s="54"/>
      <c r="R31" s="53">
        <v>22</v>
      </c>
      <c r="S31" s="53">
        <v>43</v>
      </c>
      <c r="T31" s="54">
        <f t="shared" si="5"/>
        <v>65</v>
      </c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111"/>
      <c r="AQ31" s="115"/>
    </row>
    <row r="32" spans="1:49" s="63" customFormat="1" ht="31.5" x14ac:dyDescent="0.25">
      <c r="A32" s="53">
        <v>27</v>
      </c>
      <c r="B32" s="62" t="s">
        <v>101</v>
      </c>
      <c r="C32" s="53"/>
      <c r="D32" s="53"/>
      <c r="E32" s="54"/>
      <c r="F32" s="53"/>
      <c r="G32" s="53"/>
      <c r="H32" s="54"/>
      <c r="I32" s="53"/>
      <c r="J32" s="53"/>
      <c r="K32" s="54"/>
      <c r="L32" s="53"/>
      <c r="M32" s="53"/>
      <c r="N32" s="54"/>
      <c r="O32" s="54"/>
      <c r="P32" s="54"/>
      <c r="Q32" s="54"/>
      <c r="R32" s="53">
        <v>29</v>
      </c>
      <c r="S32" s="53">
        <v>52</v>
      </c>
      <c r="T32" s="54">
        <f t="shared" si="5"/>
        <v>81</v>
      </c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111"/>
      <c r="AQ32" s="115"/>
    </row>
    <row r="33" spans="1:49" s="63" customFormat="1" ht="47.25" x14ac:dyDescent="0.25">
      <c r="A33" s="53">
        <v>28</v>
      </c>
      <c r="B33" s="62" t="s">
        <v>102</v>
      </c>
      <c r="C33" s="53"/>
      <c r="D33" s="53"/>
      <c r="E33" s="54"/>
      <c r="F33" s="53"/>
      <c r="G33" s="53"/>
      <c r="H33" s="54"/>
      <c r="I33" s="53"/>
      <c r="J33" s="53"/>
      <c r="K33" s="54"/>
      <c r="L33" s="53"/>
      <c r="M33" s="53"/>
      <c r="N33" s="54"/>
      <c r="O33" s="54"/>
      <c r="P33" s="54"/>
      <c r="Q33" s="54"/>
      <c r="R33" s="53">
        <v>18</v>
      </c>
      <c r="S33" s="53">
        <v>32</v>
      </c>
      <c r="T33" s="54">
        <f t="shared" si="5"/>
        <v>50</v>
      </c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111"/>
      <c r="AQ33" s="115"/>
    </row>
    <row r="34" spans="1:49" s="63" customFormat="1" ht="47.25" x14ac:dyDescent="0.25">
      <c r="A34" s="53">
        <v>29</v>
      </c>
      <c r="B34" s="62" t="s">
        <v>103</v>
      </c>
      <c r="C34" s="53"/>
      <c r="D34" s="53"/>
      <c r="E34" s="54"/>
      <c r="F34" s="53"/>
      <c r="G34" s="53"/>
      <c r="H34" s="54"/>
      <c r="I34" s="53"/>
      <c r="J34" s="53"/>
      <c r="K34" s="54"/>
      <c r="L34" s="53"/>
      <c r="M34" s="53"/>
      <c r="N34" s="54"/>
      <c r="O34" s="54"/>
      <c r="P34" s="54"/>
      <c r="Q34" s="54"/>
      <c r="R34" s="53">
        <v>12</v>
      </c>
      <c r="S34" s="53">
        <v>28</v>
      </c>
      <c r="T34" s="54">
        <f t="shared" si="5"/>
        <v>40</v>
      </c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111"/>
      <c r="AQ34" s="115"/>
    </row>
    <row r="35" spans="1:49" s="63" customFormat="1" ht="31.5" x14ac:dyDescent="0.25">
      <c r="A35" s="53">
        <v>30</v>
      </c>
      <c r="B35" s="62" t="s">
        <v>104</v>
      </c>
      <c r="C35" s="53"/>
      <c r="D35" s="53"/>
      <c r="E35" s="54"/>
      <c r="F35" s="53"/>
      <c r="G35" s="53"/>
      <c r="H35" s="54"/>
      <c r="I35" s="53"/>
      <c r="J35" s="53"/>
      <c r="K35" s="54"/>
      <c r="L35" s="53"/>
      <c r="M35" s="53"/>
      <c r="N35" s="54"/>
      <c r="O35" s="54"/>
      <c r="P35" s="54"/>
      <c r="Q35" s="54"/>
      <c r="R35" s="53">
        <v>9</v>
      </c>
      <c r="S35" s="53">
        <v>22</v>
      </c>
      <c r="T35" s="54">
        <f t="shared" si="5"/>
        <v>31</v>
      </c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111"/>
      <c r="AQ35" s="115"/>
    </row>
    <row r="36" spans="1:49" s="63" customFormat="1" ht="47.25" x14ac:dyDescent="0.25">
      <c r="A36" s="53">
        <v>31</v>
      </c>
      <c r="B36" s="62" t="s">
        <v>105</v>
      </c>
      <c r="C36" s="53"/>
      <c r="D36" s="53"/>
      <c r="E36" s="54"/>
      <c r="F36" s="53"/>
      <c r="G36" s="53"/>
      <c r="H36" s="54"/>
      <c r="I36" s="53"/>
      <c r="J36" s="53"/>
      <c r="K36" s="54"/>
      <c r="L36" s="53"/>
      <c r="M36" s="53"/>
      <c r="N36" s="54"/>
      <c r="O36" s="54"/>
      <c r="P36" s="54"/>
      <c r="Q36" s="54"/>
      <c r="R36" s="53">
        <v>17</v>
      </c>
      <c r="S36" s="53">
        <v>32</v>
      </c>
      <c r="T36" s="54">
        <f t="shared" si="5"/>
        <v>49</v>
      </c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111"/>
      <c r="AQ36" s="115"/>
    </row>
    <row r="37" spans="1:49" s="63" customFormat="1" ht="47.25" x14ac:dyDescent="0.25">
      <c r="A37" s="53">
        <v>32</v>
      </c>
      <c r="B37" s="62" t="s">
        <v>106</v>
      </c>
      <c r="C37" s="53"/>
      <c r="D37" s="53"/>
      <c r="E37" s="54"/>
      <c r="F37" s="53"/>
      <c r="G37" s="53"/>
      <c r="H37" s="54"/>
      <c r="I37" s="53"/>
      <c r="J37" s="53"/>
      <c r="K37" s="54"/>
      <c r="L37" s="53"/>
      <c r="M37" s="53"/>
      <c r="N37" s="54"/>
      <c r="O37" s="54"/>
      <c r="P37" s="54"/>
      <c r="Q37" s="54"/>
      <c r="R37" s="53">
        <v>37</v>
      </c>
      <c r="S37" s="53">
        <v>43</v>
      </c>
      <c r="T37" s="54">
        <f t="shared" si="5"/>
        <v>80</v>
      </c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111"/>
      <c r="AQ37" s="115"/>
    </row>
    <row r="38" spans="1:49" s="63" customFormat="1" ht="47.25" x14ac:dyDescent="0.25">
      <c r="A38" s="53">
        <v>33</v>
      </c>
      <c r="B38" s="62" t="s">
        <v>107</v>
      </c>
      <c r="C38" s="53"/>
      <c r="D38" s="53"/>
      <c r="E38" s="54"/>
      <c r="F38" s="53"/>
      <c r="G38" s="53"/>
      <c r="H38" s="54"/>
      <c r="I38" s="53"/>
      <c r="J38" s="53"/>
      <c r="K38" s="54"/>
      <c r="L38" s="53"/>
      <c r="M38" s="53"/>
      <c r="N38" s="54"/>
      <c r="O38" s="54"/>
      <c r="P38" s="54"/>
      <c r="Q38" s="54"/>
      <c r="R38" s="53">
        <v>16</v>
      </c>
      <c r="S38" s="53">
        <v>44</v>
      </c>
      <c r="T38" s="54">
        <f t="shared" si="5"/>
        <v>60</v>
      </c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111"/>
      <c r="AQ38" s="115"/>
    </row>
    <row r="39" spans="1:49" s="117" customFormat="1" ht="31.5" x14ac:dyDescent="0.25">
      <c r="A39" s="75">
        <v>34</v>
      </c>
      <c r="B39" s="76" t="s">
        <v>95</v>
      </c>
      <c r="C39" s="75"/>
      <c r="D39" s="75"/>
      <c r="E39" s="72"/>
      <c r="F39" s="75"/>
      <c r="G39" s="75"/>
      <c r="H39" s="72"/>
      <c r="I39" s="75"/>
      <c r="J39" s="75"/>
      <c r="K39" s="72"/>
      <c r="L39" s="75"/>
      <c r="M39" s="75"/>
      <c r="N39" s="72"/>
      <c r="O39" s="72"/>
      <c r="P39" s="72"/>
      <c r="Q39" s="72"/>
      <c r="R39" s="75">
        <v>2</v>
      </c>
      <c r="S39" s="75">
        <v>11</v>
      </c>
      <c r="T39" s="72">
        <v>13</v>
      </c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111"/>
      <c r="AQ39" s="116"/>
      <c r="AW39" s="117">
        <v>6</v>
      </c>
    </row>
    <row r="40" spans="1:49" s="74" customFormat="1" ht="33" customHeight="1" x14ac:dyDescent="0.25">
      <c r="A40" s="77">
        <v>35</v>
      </c>
      <c r="B40" s="78" t="s">
        <v>108</v>
      </c>
      <c r="C40" s="77"/>
      <c r="D40" s="77"/>
      <c r="E40" s="79"/>
      <c r="F40" s="77"/>
      <c r="G40" s="77"/>
      <c r="H40" s="79"/>
      <c r="I40" s="77"/>
      <c r="J40" s="77"/>
      <c r="K40" s="79"/>
      <c r="L40" s="77"/>
      <c r="M40" s="77"/>
      <c r="N40" s="79"/>
      <c r="O40" s="79"/>
      <c r="P40" s="79"/>
      <c r="Q40" s="79"/>
      <c r="R40" s="77">
        <v>0</v>
      </c>
      <c r="S40" s="77">
        <v>18</v>
      </c>
      <c r="T40" s="79">
        <f>SUM(R40+S40)</f>
        <v>18</v>
      </c>
      <c r="U40" s="77"/>
      <c r="V40" s="77"/>
      <c r="W40" s="77"/>
      <c r="X40" s="77"/>
      <c r="Y40" s="77"/>
      <c r="Z40" s="77"/>
      <c r="AA40" s="81"/>
      <c r="AB40" s="77"/>
      <c r="AC40" s="77"/>
      <c r="AD40" s="77"/>
      <c r="AE40" s="77"/>
      <c r="AF40" s="77"/>
      <c r="AG40" s="77"/>
      <c r="AH40" s="77"/>
      <c r="AI40" s="77"/>
      <c r="AJ40" s="77">
        <v>0</v>
      </c>
      <c r="AK40" s="77">
        <v>18</v>
      </c>
      <c r="AL40" s="77">
        <f>SUM(AJ40+AK40)</f>
        <v>18</v>
      </c>
      <c r="AM40" s="77"/>
      <c r="AN40" s="77"/>
      <c r="AO40" s="77"/>
      <c r="AP40" s="112"/>
      <c r="AQ40" s="80"/>
      <c r="AW40" s="74">
        <v>4</v>
      </c>
    </row>
    <row r="41" spans="1:49" ht="15.75" customHeight="1" x14ac:dyDescent="0.25">
      <c r="AW41" s="1">
        <v>16</v>
      </c>
    </row>
    <row r="42" spans="1:49" ht="15.75" customHeight="1" x14ac:dyDescent="0.25">
      <c r="AW42" s="1">
        <v>30</v>
      </c>
    </row>
    <row r="43" spans="1:49" ht="15.75" customHeight="1" x14ac:dyDescent="0.25">
      <c r="AW43" s="1">
        <v>33</v>
      </c>
    </row>
    <row r="44" spans="1:49" ht="15.75" customHeight="1" x14ac:dyDescent="0.25">
      <c r="AW44" s="1">
        <v>6</v>
      </c>
    </row>
    <row r="45" spans="1:49" ht="15.75" customHeight="1" x14ac:dyDescent="0.25">
      <c r="AW45" s="1">
        <v>8</v>
      </c>
    </row>
    <row r="46" spans="1:49" ht="15.75" customHeight="1" x14ac:dyDescent="0.25">
      <c r="AW46" s="1">
        <v>10</v>
      </c>
    </row>
    <row r="47" spans="1:49" ht="15.75" customHeight="1" x14ac:dyDescent="0.25">
      <c r="AW47" s="1">
        <v>22</v>
      </c>
    </row>
    <row r="48" spans="1:49" ht="15.75" customHeight="1" x14ac:dyDescent="0.25">
      <c r="AW48" s="1">
        <f>SUM(AW9:AW47)</f>
        <v>855</v>
      </c>
    </row>
  </sheetData>
  <mergeCells count="21">
    <mergeCell ref="AQ6:AQ39"/>
    <mergeCell ref="C4:E4"/>
    <mergeCell ref="F4:H4"/>
    <mergeCell ref="I4:K4"/>
    <mergeCell ref="L4:N4"/>
    <mergeCell ref="O4:Q4"/>
    <mergeCell ref="AP6:AP40"/>
    <mergeCell ref="AQ3:AQ5"/>
    <mergeCell ref="R4:T4"/>
    <mergeCell ref="A1:AP1"/>
    <mergeCell ref="AM4:AO4"/>
    <mergeCell ref="U4:W4"/>
    <mergeCell ref="X4:Z4"/>
    <mergeCell ref="AA4:AC4"/>
    <mergeCell ref="AD4:AF4"/>
    <mergeCell ref="AG4:AI4"/>
    <mergeCell ref="AJ4:AL4"/>
    <mergeCell ref="A3:A5"/>
    <mergeCell ref="B3:B5"/>
    <mergeCell ref="C3:AO3"/>
    <mergeCell ref="AP3:AP5"/>
  </mergeCells>
  <pageMargins left="1.5748031496062993" right="0.11811023622047245" top="0.15748031496062992" bottom="0.15748031496062992" header="0.31496062992125984" footer="0.31496062992125984"/>
  <pageSetup paperSize="9" scale="54" orientation="landscape" r:id="rId1"/>
  <rowBreaks count="2" manualBreakCount="2">
    <brk id="25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18" sqref="G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2022</vt:lpstr>
      <vt:lpstr>2023</vt:lpstr>
      <vt:lpstr>2024</vt:lpstr>
      <vt:lpstr>2025</vt:lpstr>
      <vt:lpstr>2026</vt:lpstr>
      <vt:lpstr>'2025'!Print_Area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Otomasi-PC</dc:creator>
  <cp:lastModifiedBy>PONIJO</cp:lastModifiedBy>
  <cp:lastPrinted>2025-08-26T02:55:19Z</cp:lastPrinted>
  <dcterms:created xsi:type="dcterms:W3CDTF">2024-08-26T04:33:40Z</dcterms:created>
  <dcterms:modified xsi:type="dcterms:W3CDTF">2025-11-18T03:05:39Z</dcterms:modified>
</cp:coreProperties>
</file>