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i Komputer LTPS\DATA KANTOR 2025\Statistik 2025\"/>
    </mc:Choice>
  </mc:AlternateContent>
  <xr:revisionPtr revIDLastSave="0" documentId="13_ncr:1_{572DF09A-6E2E-431D-85D3-8F6B421D17B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SMP, MTS" sheetId="1" r:id="rId1"/>
    <sheet name="SMA, SMK, MA" sheetId="2" r:id="rId2"/>
    <sheet name="PerTinggiInstansi" sheetId="3" r:id="rId3"/>
    <sheet name="Total Tahuna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4" l="1"/>
  <c r="P15" i="4" l="1"/>
  <c r="P6" i="4"/>
  <c r="P7" i="4"/>
  <c r="P8" i="4"/>
  <c r="P9" i="4"/>
  <c r="P10" i="4"/>
  <c r="P11" i="4"/>
  <c r="P12" i="4"/>
  <c r="P13" i="4"/>
  <c r="P14" i="4"/>
  <c r="P5" i="4"/>
  <c r="P16" i="3" l="1"/>
  <c r="M8" i="4" l="1"/>
  <c r="M5" i="4"/>
  <c r="P49" i="2"/>
  <c r="L8" i="4" l="1"/>
  <c r="P50" i="2"/>
  <c r="L51" i="2"/>
  <c r="P18" i="2" l="1"/>
  <c r="P17" i="2"/>
  <c r="K15" i="4" l="1"/>
  <c r="H15" i="4" l="1"/>
  <c r="D51" i="2"/>
  <c r="H50" i="1" l="1"/>
  <c r="A49" i="1"/>
  <c r="G8" i="4" l="1"/>
  <c r="G6" i="4"/>
  <c r="F12" i="4" l="1"/>
  <c r="F6" i="4"/>
  <c r="P36" i="2" l="1"/>
  <c r="P6" i="3" l="1"/>
  <c r="P7" i="3"/>
  <c r="P8" i="3"/>
  <c r="P9" i="3"/>
  <c r="P10" i="3"/>
  <c r="P11" i="3"/>
  <c r="P12" i="3"/>
  <c r="P13" i="3"/>
  <c r="P14" i="3"/>
  <c r="P15" i="3"/>
  <c r="P5" i="3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5" i="1"/>
  <c r="C50" i="1"/>
  <c r="N15" i="4"/>
  <c r="M15" i="4"/>
  <c r="J15" i="4"/>
  <c r="G15" i="4"/>
  <c r="F15" i="4"/>
  <c r="I15" i="4"/>
  <c r="L15" i="4"/>
  <c r="E15" i="4"/>
  <c r="D15" i="4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6" i="3"/>
  <c r="A7" i="3" s="1"/>
  <c r="A8" i="3" s="1"/>
  <c r="A9" i="3" s="1"/>
  <c r="A10" i="3" s="1"/>
  <c r="A11" i="3" s="1"/>
  <c r="A12" i="3" s="1"/>
  <c r="A13" i="3" s="1"/>
  <c r="O51" i="2"/>
  <c r="N51" i="2"/>
  <c r="M51" i="2"/>
  <c r="K51" i="2"/>
  <c r="J51" i="2"/>
  <c r="I51" i="2"/>
  <c r="H51" i="2"/>
  <c r="G51" i="2"/>
  <c r="F51" i="2"/>
  <c r="E51" i="2"/>
  <c r="C51" i="2"/>
  <c r="P48" i="2"/>
  <c r="P47" i="2"/>
  <c r="P45" i="2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8" i="2"/>
  <c r="P27" i="2"/>
  <c r="P26" i="2"/>
  <c r="P24" i="2"/>
  <c r="P23" i="2"/>
  <c r="P22" i="2"/>
  <c r="P21" i="2"/>
  <c r="P20" i="2"/>
  <c r="P19" i="2"/>
  <c r="P16" i="2"/>
  <c r="P15" i="2"/>
  <c r="P14" i="2"/>
  <c r="P13" i="2"/>
  <c r="P12" i="2"/>
  <c r="P11" i="2"/>
  <c r="P10" i="2"/>
  <c r="P9" i="2"/>
  <c r="P8" i="2"/>
  <c r="P7" i="2"/>
  <c r="P6" i="2"/>
  <c r="O50" i="1"/>
  <c r="N50" i="1"/>
  <c r="M50" i="1"/>
  <c r="L50" i="1"/>
  <c r="K50" i="1"/>
  <c r="J50" i="1"/>
  <c r="I50" i="1"/>
  <c r="G50" i="1"/>
  <c r="F50" i="1"/>
  <c r="E50" i="1"/>
  <c r="D5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P17" i="3" l="1"/>
  <c r="P50" i="1"/>
  <c r="P51" i="2" l="1"/>
</calcChain>
</file>

<file path=xl/sharedStrings.xml><?xml version="1.0" encoding="utf-8"?>
<sst xmlns="http://schemas.openxmlformats.org/spreadsheetml/2006/main" count="227" uniqueCount="151">
  <si>
    <t>NO</t>
  </si>
  <si>
    <t xml:space="preserve">SEKOLAH </t>
  </si>
  <si>
    <t>BULAN</t>
  </si>
  <si>
    <t>JAN.</t>
  </si>
  <si>
    <t>PEB.</t>
  </si>
  <si>
    <t>MARET</t>
  </si>
  <si>
    <t>APRIL</t>
  </si>
  <si>
    <t>MEI</t>
  </si>
  <si>
    <t>JUNI</t>
  </si>
  <si>
    <t>JULI</t>
  </si>
  <si>
    <t>AGUS.</t>
  </si>
  <si>
    <t>SEP.</t>
  </si>
  <si>
    <t>OKTO.</t>
  </si>
  <si>
    <t>NOP.</t>
  </si>
  <si>
    <t>DES.</t>
  </si>
  <si>
    <t>JUMLAH</t>
  </si>
  <si>
    <t>SMP N 3</t>
  </si>
  <si>
    <t>SMP N 9</t>
  </si>
  <si>
    <t>SMP N 10</t>
  </si>
  <si>
    <t>SMP N 12</t>
  </si>
  <si>
    <t>SMP N 15</t>
  </si>
  <si>
    <t>SMP N 13</t>
  </si>
  <si>
    <t>SMP N 19</t>
  </si>
  <si>
    <t>SMP N 21</t>
  </si>
  <si>
    <t>SMP N 22</t>
  </si>
  <si>
    <t>SMP N 24</t>
  </si>
  <si>
    <t>SMP N 25</t>
  </si>
  <si>
    <t xml:space="preserve">SMP N 26 </t>
  </si>
  <si>
    <t>SMP N 28</t>
  </si>
  <si>
    <t>SMP N 29</t>
  </si>
  <si>
    <t xml:space="preserve">SMP N 30 </t>
  </si>
  <si>
    <t>SMP N 31</t>
  </si>
  <si>
    <t>SMP N 33</t>
  </si>
  <si>
    <t>SMP N 34</t>
  </si>
  <si>
    <t>SMP N 37</t>
  </si>
  <si>
    <t>SMP N 38</t>
  </si>
  <si>
    <t>SMP N 39</t>
  </si>
  <si>
    <t>SMP N 41</t>
  </si>
  <si>
    <t>SMP N 42</t>
  </si>
  <si>
    <t xml:space="preserve">SMP N 43 </t>
  </si>
  <si>
    <t xml:space="preserve">SMP N 44 </t>
  </si>
  <si>
    <t>SMP ISLAM TERPADU PAPB</t>
  </si>
  <si>
    <t>SMP TAHFIDZ AL HIKMAH</t>
  </si>
  <si>
    <t>SMP CINDE</t>
  </si>
  <si>
    <t>SMP MULTAZAM</t>
  </si>
  <si>
    <t>SMP MUHAMMADIYAH 3</t>
  </si>
  <si>
    <t>SMP MARIA GORETTI</t>
  </si>
  <si>
    <t xml:space="preserve">SMP Al-Azhar 14 </t>
  </si>
  <si>
    <t xml:space="preserve">SMP Muh. 6 Semarang </t>
  </si>
  <si>
    <t>SMP Muhamadiyah 9</t>
  </si>
  <si>
    <t xml:space="preserve">SMP Empu Tantular (Palebon) </t>
  </si>
  <si>
    <t>Pondok Pesantren Nurtuqo</t>
  </si>
  <si>
    <t xml:space="preserve">MTs Negeri 2 </t>
  </si>
  <si>
    <t xml:space="preserve">SMP YPE </t>
  </si>
  <si>
    <t>SMP Al-Asror</t>
  </si>
  <si>
    <t>SMP N 1</t>
  </si>
  <si>
    <t>MTs Negeri 1</t>
  </si>
  <si>
    <t>MTS  INFARUL GHOY</t>
  </si>
  <si>
    <t xml:space="preserve">Semarang,  </t>
  </si>
  <si>
    <t>Mengetahui</t>
  </si>
  <si>
    <t xml:space="preserve">SUB KOORDINATOR SEKSI LAYANAN </t>
  </si>
  <si>
    <t>Penanggung Jawab LTPS</t>
  </si>
  <si>
    <t xml:space="preserve">DIAH PUSPITOSARI, SE. </t>
  </si>
  <si>
    <t xml:space="preserve">SITI  SUNDARI, SE. </t>
  </si>
  <si>
    <t>Pustakawan Ahli Muda</t>
  </si>
  <si>
    <t>Pustakawan Ahli Madya</t>
  </si>
  <si>
    <t>SMK YASIHA GUBUG</t>
  </si>
  <si>
    <t xml:space="preserve">LP AL- Ma'arif NU </t>
  </si>
  <si>
    <t>MA AL ASROR</t>
  </si>
  <si>
    <t>MA ISLAM NURUL HUDA</t>
  </si>
  <si>
    <t>MAN 1</t>
  </si>
  <si>
    <t xml:space="preserve">MAN 2 </t>
  </si>
  <si>
    <t xml:space="preserve">SMA N 3 </t>
  </si>
  <si>
    <t>SMA Al - Azhar 16</t>
  </si>
  <si>
    <t xml:space="preserve">SMA Al-Hikmah Tahfidz  School </t>
  </si>
  <si>
    <t>SMA MULTAZAM</t>
  </si>
  <si>
    <t>SMA N 1</t>
  </si>
  <si>
    <t xml:space="preserve">SMA N 12 </t>
  </si>
  <si>
    <t xml:space="preserve">SMA N 13 </t>
  </si>
  <si>
    <t>SMA N 14</t>
  </si>
  <si>
    <t>SMA N 16</t>
  </si>
  <si>
    <t xml:space="preserve">SMA N 4 </t>
  </si>
  <si>
    <t xml:space="preserve">SMA N 5 </t>
  </si>
  <si>
    <t>SMA N 8</t>
  </si>
  <si>
    <t>SMA N 9</t>
  </si>
  <si>
    <t>SMA N 10</t>
  </si>
  <si>
    <t xml:space="preserve">SMA N 11 </t>
  </si>
  <si>
    <t xml:space="preserve">SMA N 15 </t>
  </si>
  <si>
    <t xml:space="preserve">SMA N 2 </t>
  </si>
  <si>
    <t xml:space="preserve">SMA N 6 </t>
  </si>
  <si>
    <t xml:space="preserve">SMA N 7 </t>
  </si>
  <si>
    <t xml:space="preserve">SMA N 9 </t>
  </si>
  <si>
    <t>SMK N 2</t>
  </si>
  <si>
    <t>SMK FARMASI</t>
  </si>
  <si>
    <t>SMK IBU KARTINI</t>
  </si>
  <si>
    <t>SMK N 1</t>
  </si>
  <si>
    <t>SMK N 4</t>
  </si>
  <si>
    <t xml:space="preserve">SMK N 5 </t>
  </si>
  <si>
    <t>SMK N 7</t>
  </si>
  <si>
    <t>SMK N 8</t>
  </si>
  <si>
    <t xml:space="preserve">SMK N 10 </t>
  </si>
  <si>
    <t xml:space="preserve">SMK N 11 </t>
  </si>
  <si>
    <t xml:space="preserve">SMK N 6 </t>
  </si>
  <si>
    <t>SMK WIDYA PRAJA UNGARAN</t>
  </si>
  <si>
    <t>SMK YPE</t>
  </si>
  <si>
    <t>SMK Jawa Tengah</t>
  </si>
  <si>
    <t>SMA Kesatrian 2</t>
  </si>
  <si>
    <t xml:space="preserve">  </t>
  </si>
  <si>
    <t xml:space="preserve">UNIMUS </t>
  </si>
  <si>
    <t xml:space="preserve">Pondok Nurul Mursid </t>
  </si>
  <si>
    <t>STIFAR S1 Pucanggading</t>
  </si>
  <si>
    <t>LP WANITA Bulu</t>
  </si>
  <si>
    <t xml:space="preserve">PU Bina Marga Cipta Karya </t>
  </si>
  <si>
    <t xml:space="preserve">IVET Semarang </t>
  </si>
  <si>
    <t xml:space="preserve">D3 FARMASI </t>
  </si>
  <si>
    <t>STIKES Tlogorejo</t>
  </si>
  <si>
    <t xml:space="preserve">Pondok Nurul Huda </t>
  </si>
  <si>
    <t xml:space="preserve">Panti Wreda </t>
  </si>
  <si>
    <t xml:space="preserve">Direktorat Pol Airud Polda Jateng </t>
  </si>
  <si>
    <t>KATEGORI</t>
  </si>
  <si>
    <t>JENIS</t>
  </si>
  <si>
    <t>JANUARI</t>
  </si>
  <si>
    <t>PEBRUARI</t>
  </si>
  <si>
    <t>AGUSTUS</t>
  </si>
  <si>
    <t>SEPTEMBER</t>
  </si>
  <si>
    <t>OKTOBER</t>
  </si>
  <si>
    <t>NOPEMBER</t>
  </si>
  <si>
    <t>DESEMBER</t>
  </si>
  <si>
    <t>SMP/MTS</t>
  </si>
  <si>
    <t>L</t>
  </si>
  <si>
    <t>P</t>
  </si>
  <si>
    <t>SMA/SMK</t>
  </si>
  <si>
    <t>PEGAWAI</t>
  </si>
  <si>
    <t xml:space="preserve">MAHASISWA/UMUM </t>
  </si>
  <si>
    <t>KELILING</t>
  </si>
  <si>
    <t>KOORDINATOR LTPS</t>
  </si>
  <si>
    <t>DAFTAR  PEMINJAM/PENGUNJUNG  LTPS  TAHUN  2025</t>
  </si>
  <si>
    <t>SMA MUAHMMADIYAH 1</t>
  </si>
  <si>
    <t>DAFTAR  PINJAMAN LTPS PERPUSTAKAAN SEKOLAH SMA/SMK/MAN TAHUN  2025</t>
  </si>
  <si>
    <t>DAFTAR  PINJAMAN LTPS PERPUSTAKAAN DINAS/PERGURUAN TINGGI TAHUN  2025</t>
  </si>
  <si>
    <t>DAFTAR  PINJAMAN LTPS PERPUSTAKAAN SEKOLAH SMP/MTs TAHUN  2025</t>
  </si>
  <si>
    <t xml:space="preserve">SMP N 17 </t>
  </si>
  <si>
    <t>SMP N 5</t>
  </si>
  <si>
    <t>-</t>
  </si>
  <si>
    <t>SMK N 3</t>
  </si>
  <si>
    <t xml:space="preserve">SMP KARTINI </t>
  </si>
  <si>
    <t xml:space="preserve"> </t>
  </si>
  <si>
    <t>MA Sarifah Demak</t>
  </si>
  <si>
    <t>SMA Sekolah Rakyat Jawa Tengah</t>
  </si>
  <si>
    <t>SMK Teuku Umar</t>
  </si>
  <si>
    <t>Banteng Raider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</si>
</sst>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p&quot;* #,##0_-;\-&quot;Rp&quot;* #,##0_-;_-&quot;Rp&quot;* &quot;-&quot;_-;_-@_-"/>
    <numFmt numFmtId="165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165" fontId="5" fillId="0" borderId="4" xfId="0" applyNumberFormat="1" applyFont="1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165" fontId="5" fillId="0" borderId="6" xfId="0" applyNumberFormat="1" applyFont="1" applyBorder="1"/>
    <xf numFmtId="0" fontId="5" fillId="0" borderId="0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7" xfId="0" applyNumberFormat="1" applyFont="1" applyBorder="1"/>
    <xf numFmtId="0" fontId="8" fillId="0" borderId="0" xfId="0" applyFont="1" applyBorder="1"/>
    <xf numFmtId="0" fontId="8" fillId="0" borderId="0" xfId="0" quotePrefix="1" applyFont="1" applyBorder="1" applyAlignment="1">
      <alignment horizontal="center"/>
    </xf>
    <xf numFmtId="0" fontId="8" fillId="0" borderId="0" xfId="0" applyFont="1"/>
    <xf numFmtId="0" fontId="5" fillId="0" borderId="4" xfId="0" applyFont="1" applyBorder="1" applyAlignment="1">
      <alignment vertical="center"/>
    </xf>
    <xf numFmtId="0" fontId="5" fillId="0" borderId="5" xfId="0" quotePrefix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65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 vertical="center" wrapText="1"/>
    </xf>
    <xf numFmtId="0" fontId="0" fillId="0" borderId="0" xfId="0" applyAlignment="1"/>
    <xf numFmtId="0" fontId="13" fillId="0" borderId="1" xfId="0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5" xfId="0" applyFont="1" applyBorder="1"/>
    <xf numFmtId="165" fontId="8" fillId="2" borderId="5" xfId="0" applyNumberFormat="1" applyFont="1" applyFill="1" applyBorder="1"/>
    <xf numFmtId="0" fontId="8" fillId="0" borderId="6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165" fontId="8" fillId="0" borderId="6" xfId="0" applyNumberFormat="1" applyFont="1" applyBorder="1"/>
    <xf numFmtId="165" fontId="8" fillId="0" borderId="6" xfId="0" applyNumberFormat="1" applyFont="1" applyBorder="1" applyAlignment="1">
      <alignment horizontal="center"/>
    </xf>
    <xf numFmtId="0" fontId="8" fillId="0" borderId="7" xfId="0" quotePrefix="1" applyFont="1" applyBorder="1" applyAlignment="1">
      <alignment horizontal="center" vertical="center" wrapText="1"/>
    </xf>
    <xf numFmtId="0" fontId="8" fillId="0" borderId="7" xfId="0" applyFont="1" applyBorder="1"/>
    <xf numFmtId="165" fontId="8" fillId="2" borderId="5" xfId="0" applyNumberFormat="1" applyFont="1" applyFill="1" applyBorder="1" applyAlignment="1">
      <alignment horizontal="center"/>
    </xf>
    <xf numFmtId="165" fontId="15" fillId="2" borderId="5" xfId="0" applyNumberFormat="1" applyFont="1" applyFill="1" applyBorder="1" applyAlignment="1">
      <alignment horizontal="center"/>
    </xf>
    <xf numFmtId="165" fontId="15" fillId="2" borderId="5" xfId="0" applyNumberFormat="1" applyFont="1" applyFill="1" applyBorder="1"/>
    <xf numFmtId="165" fontId="8" fillId="2" borderId="5" xfId="0" applyNumberFormat="1" applyFont="1" applyFill="1" applyBorder="1" applyAlignment="1">
      <alignment horizontal="right"/>
    </xf>
    <xf numFmtId="165" fontId="5" fillId="2" borderId="4" xfId="0" applyNumberFormat="1" applyFont="1" applyFill="1" applyBorder="1"/>
    <xf numFmtId="165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wrapText="1"/>
    </xf>
    <xf numFmtId="0" fontId="0" fillId="2" borderId="5" xfId="0" applyFill="1" applyBorder="1"/>
    <xf numFmtId="0" fontId="5" fillId="2" borderId="5" xfId="0" applyFont="1" applyFill="1" applyBorder="1"/>
    <xf numFmtId="165" fontId="5" fillId="2" borderId="5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7" fillId="2" borderId="4" xfId="2" applyNumberFormat="1" applyFont="1" applyFill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vertical="center" wrapText="1"/>
    </xf>
    <xf numFmtId="165" fontId="12" fillId="2" borderId="5" xfId="0" applyNumberFormat="1" applyFont="1" applyFill="1" applyBorder="1" applyAlignment="1">
      <alignment horizontal="center" vertical="center"/>
    </xf>
    <xf numFmtId="165" fontId="5" fillId="2" borderId="5" xfId="0" quotePrefix="1" applyNumberFormat="1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0" fillId="0" borderId="5" xfId="0" quotePrefix="1" applyBorder="1" applyAlignment="1">
      <alignment horizontal="center"/>
    </xf>
    <xf numFmtId="165" fontId="5" fillId="2" borderId="5" xfId="0" applyNumberFormat="1" applyFont="1" applyFill="1" applyBorder="1" applyAlignment="1">
      <alignment horizontal="left" vertical="center"/>
    </xf>
    <xf numFmtId="165" fontId="11" fillId="2" borderId="5" xfId="0" applyNumberFormat="1" applyFont="1" applyFill="1" applyBorder="1" applyAlignment="1">
      <alignment horizontal="left" vertical="center"/>
    </xf>
    <xf numFmtId="165" fontId="0" fillId="2" borderId="5" xfId="1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2" borderId="0" xfId="0" applyNumberFormat="1" applyFont="1" applyFill="1" applyBorder="1"/>
    <xf numFmtId="165" fontId="5" fillId="0" borderId="0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6" fillId="2" borderId="5" xfId="2" applyFont="1" applyFill="1" applyBorder="1" applyAlignment="1">
      <alignment horizontal="left" vertical="center" wrapText="1"/>
    </xf>
    <xf numFmtId="0" fontId="16" fillId="2" borderId="12" xfId="2" applyFont="1" applyFill="1" applyBorder="1" applyAlignment="1">
      <alignment horizontal="left" vertical="center" wrapText="1"/>
    </xf>
    <xf numFmtId="0" fontId="2" fillId="0" borderId="5" xfId="0" applyFont="1" applyBorder="1"/>
    <xf numFmtId="0" fontId="16" fillId="3" borderId="5" xfId="2" applyFont="1" applyFill="1" applyBorder="1" applyAlignment="1">
      <alignment horizontal="left" vertical="center" wrapText="1"/>
    </xf>
    <xf numFmtId="0" fontId="16" fillId="4" borderId="5" xfId="2" applyFont="1" applyFill="1" applyBorder="1" applyAlignment="1">
      <alignment horizontal="left" vertical="center" wrapText="1"/>
    </xf>
    <xf numFmtId="0" fontId="16" fillId="5" borderId="5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center"/>
    </xf>
    <xf numFmtId="0" fontId="8" fillId="2" borderId="5" xfId="0" applyFont="1" applyFill="1" applyBorder="1"/>
    <xf numFmtId="0" fontId="5" fillId="2" borderId="5" xfId="0" applyFont="1" applyFill="1" applyBorder="1" applyAlignment="1">
      <alignment horizontal="center"/>
    </xf>
    <xf numFmtId="165" fontId="5" fillId="0" borderId="5" xfId="0" applyNumberFormat="1" applyFont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/>
    </xf>
    <xf numFmtId="165" fontId="4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8" fillId="5" borderId="14" xfId="0" applyFont="1" applyFill="1" applyBorder="1" applyAlignment="1">
      <alignment horizontal="right" wrapText="1"/>
    </xf>
    <xf numFmtId="0" fontId="8" fillId="5" borderId="15" xfId="0" applyFont="1" applyFill="1" applyBorder="1" applyAlignment="1">
      <alignment horizontal="right" wrapText="1"/>
    </xf>
    <xf numFmtId="0" fontId="0" fillId="5" borderId="15" xfId="0" applyFill="1" applyBorder="1" applyAlignment="1">
      <alignment wrapText="1"/>
    </xf>
    <xf numFmtId="0" fontId="5" fillId="0" borderId="5" xfId="0" applyFont="1" applyFill="1" applyBorder="1"/>
    <xf numFmtId="165" fontId="5" fillId="0" borderId="4" xfId="0" applyNumberFormat="1" applyFont="1" applyFill="1" applyBorder="1"/>
    <xf numFmtId="165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vertical="center"/>
    </xf>
    <xf numFmtId="165" fontId="5" fillId="0" borderId="5" xfId="0" applyNumberFormat="1" applyFont="1" applyFill="1" applyBorder="1" applyAlignment="1">
      <alignment horizontal="left" vertical="top"/>
    </xf>
    <xf numFmtId="0" fontId="2" fillId="6" borderId="5" xfId="0" applyFont="1" applyFill="1" applyBorder="1"/>
    <xf numFmtId="0" fontId="18" fillId="0" borderId="5" xfId="0" applyFont="1" applyBorder="1"/>
    <xf numFmtId="165" fontId="18" fillId="0" borderId="5" xfId="0" applyNumberFormat="1" applyFont="1" applyBorder="1"/>
    <xf numFmtId="0" fontId="8" fillId="0" borderId="0" xfId="0" applyFont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</cellXfs>
  <cellStyles count="3">
    <cellStyle name="Currency [0]" xfId="1" builtinId="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92.168.50.33/inlislite3/backend/member/member/update?id=156403" TargetMode="External"/><Relationship Id="rId13" Type="http://schemas.openxmlformats.org/officeDocument/2006/relationships/hyperlink" Target="http://192.168.50.33/inlislite3/backend/member/member/update?id=155533" TargetMode="External"/><Relationship Id="rId18" Type="http://schemas.openxmlformats.org/officeDocument/2006/relationships/hyperlink" Target="http://192.168.50.33/inlislite3/backend/member/member/update?id=155524" TargetMode="External"/><Relationship Id="rId26" Type="http://schemas.openxmlformats.org/officeDocument/2006/relationships/hyperlink" Target="http://192.168.50.33/inlislite3/backend/member/member/update?id=155561" TargetMode="External"/><Relationship Id="rId3" Type="http://schemas.openxmlformats.org/officeDocument/2006/relationships/hyperlink" Target="http://192.168.50.33/inlislite3/backend/member/member/update?id=155560" TargetMode="External"/><Relationship Id="rId21" Type="http://schemas.openxmlformats.org/officeDocument/2006/relationships/hyperlink" Target="http://192.168.50.33/inlislite3/backend/member/member/update?id=155551" TargetMode="External"/><Relationship Id="rId7" Type="http://schemas.openxmlformats.org/officeDocument/2006/relationships/hyperlink" Target="http://192.168.50.33/inlislite3/backend/member/member/update?id=155559" TargetMode="External"/><Relationship Id="rId12" Type="http://schemas.openxmlformats.org/officeDocument/2006/relationships/hyperlink" Target="http://192.168.50.33/inlislite3/backend/member/member/update?id=155536" TargetMode="External"/><Relationship Id="rId17" Type="http://schemas.openxmlformats.org/officeDocument/2006/relationships/hyperlink" Target="http://192.168.50.33/inlislite3/backend/member/member/update?id=155561" TargetMode="External"/><Relationship Id="rId25" Type="http://schemas.openxmlformats.org/officeDocument/2006/relationships/hyperlink" Target="http://192.168.50.33/inlislite3/backend/member/member/update?id=156407" TargetMode="External"/><Relationship Id="rId2" Type="http://schemas.openxmlformats.org/officeDocument/2006/relationships/hyperlink" Target="http://192.168.50.33/inlislite3/backend/member/member/update?id=156410" TargetMode="External"/><Relationship Id="rId16" Type="http://schemas.openxmlformats.org/officeDocument/2006/relationships/hyperlink" Target="http://192.168.50.33/inlislite3/backend/member/member/update?id=156497" TargetMode="External"/><Relationship Id="rId20" Type="http://schemas.openxmlformats.org/officeDocument/2006/relationships/hyperlink" Target="http://192.168.50.33/inlislite3/backend/member/member/update?id=155553" TargetMode="External"/><Relationship Id="rId1" Type="http://schemas.openxmlformats.org/officeDocument/2006/relationships/hyperlink" Target="http://192.168.50.33/inlislite3/backend/member/member/update?id=155531" TargetMode="External"/><Relationship Id="rId6" Type="http://schemas.openxmlformats.org/officeDocument/2006/relationships/hyperlink" Target="http://192.168.50.33/inlislite3/backend/member/member/update?id=155535" TargetMode="External"/><Relationship Id="rId11" Type="http://schemas.openxmlformats.org/officeDocument/2006/relationships/hyperlink" Target="http://192.168.50.33/inlislite3/backend/member/member/update?id=155561" TargetMode="External"/><Relationship Id="rId24" Type="http://schemas.openxmlformats.org/officeDocument/2006/relationships/hyperlink" Target="http://192.168.50.33/inlislite3/backend/member/member/update?id=155527" TargetMode="External"/><Relationship Id="rId5" Type="http://schemas.openxmlformats.org/officeDocument/2006/relationships/hyperlink" Target="http://192.168.50.33/inlislite3/backend/member/member/update?id=155539" TargetMode="External"/><Relationship Id="rId15" Type="http://schemas.openxmlformats.org/officeDocument/2006/relationships/hyperlink" Target="http://192.168.50.33/inlislite3/backend/member/member/update?id=155528" TargetMode="External"/><Relationship Id="rId23" Type="http://schemas.openxmlformats.org/officeDocument/2006/relationships/hyperlink" Target="http://192.168.50.33/inlislite3/backend/member/member/update?id=155524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192.168.50.33/inlislite3/backend/member/member/update?id=155686" TargetMode="External"/><Relationship Id="rId19" Type="http://schemas.openxmlformats.org/officeDocument/2006/relationships/hyperlink" Target="http://192.168.50.33/inlislite3/backend/member/member/update?id=155524" TargetMode="External"/><Relationship Id="rId4" Type="http://schemas.openxmlformats.org/officeDocument/2006/relationships/hyperlink" Target="http://192.168.50.33/inlislite3/backend/member/member/update?id=155540" TargetMode="External"/><Relationship Id="rId9" Type="http://schemas.openxmlformats.org/officeDocument/2006/relationships/hyperlink" Target="http://192.168.50.33/inlislite3/backend/member/member/update?id=156439" TargetMode="External"/><Relationship Id="rId14" Type="http://schemas.openxmlformats.org/officeDocument/2006/relationships/hyperlink" Target="http://192.168.50.33/inlislite3/backend/member/member/update?id=155529" TargetMode="External"/><Relationship Id="rId22" Type="http://schemas.openxmlformats.org/officeDocument/2006/relationships/hyperlink" Target="http://192.168.50.33/inlislite3/backend/member/member/update?id=155532" TargetMode="External"/><Relationship Id="rId27" Type="http://schemas.openxmlformats.org/officeDocument/2006/relationships/hyperlink" Target="http://192.168.50.33/inlislite3/backend/member/member/update?id=15556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92.168.50.33/inlislite3/backend/member/member/update?id=155521" TargetMode="External"/><Relationship Id="rId13" Type="http://schemas.openxmlformats.org/officeDocument/2006/relationships/hyperlink" Target="http://192.168.50.33/inlislite3/backend/member/member/update?id=155515" TargetMode="External"/><Relationship Id="rId18" Type="http://schemas.openxmlformats.org/officeDocument/2006/relationships/hyperlink" Target="http://192.168.50.33/inlislite3/backend/member/member/update?id=155500" TargetMode="External"/><Relationship Id="rId3" Type="http://schemas.openxmlformats.org/officeDocument/2006/relationships/hyperlink" Target="http://192.168.50.33/inlislite3/backend/member/member/update?id=155554" TargetMode="External"/><Relationship Id="rId21" Type="http://schemas.openxmlformats.org/officeDocument/2006/relationships/hyperlink" Target="http://192.168.50.33/inlislite3/backend/member/member/update?id=155520" TargetMode="External"/><Relationship Id="rId7" Type="http://schemas.openxmlformats.org/officeDocument/2006/relationships/hyperlink" Target="http://192.168.50.33/inlislite3/backend/member/member/update?id=155522" TargetMode="External"/><Relationship Id="rId12" Type="http://schemas.openxmlformats.org/officeDocument/2006/relationships/hyperlink" Target="http://192.168.50.33/inlislite3/backend/member/member/update?id=155516" TargetMode="External"/><Relationship Id="rId17" Type="http://schemas.openxmlformats.org/officeDocument/2006/relationships/hyperlink" Target="http://192.168.50.33/inlislite3/backend/member/member/update?id=155501" TargetMode="External"/><Relationship Id="rId2" Type="http://schemas.openxmlformats.org/officeDocument/2006/relationships/hyperlink" Target="http://192.168.50.33/inlislite3/backend/member/member/update?id=155555" TargetMode="External"/><Relationship Id="rId16" Type="http://schemas.openxmlformats.org/officeDocument/2006/relationships/hyperlink" Target="http://192.168.50.33/inlislite3/backend/member/member/update?id=155502" TargetMode="External"/><Relationship Id="rId20" Type="http://schemas.openxmlformats.org/officeDocument/2006/relationships/hyperlink" Target="http://192.168.50.33/inlislite3/backend/member/member/update?id=156501" TargetMode="External"/><Relationship Id="rId1" Type="http://schemas.openxmlformats.org/officeDocument/2006/relationships/hyperlink" Target="http://192.168.50.33/inlislite3/backend/member/member/update?id=155558" TargetMode="External"/><Relationship Id="rId6" Type="http://schemas.openxmlformats.org/officeDocument/2006/relationships/hyperlink" Target="http://192.168.50.33/inlislite3/backend/member/member/update?id=155534" TargetMode="External"/><Relationship Id="rId11" Type="http://schemas.openxmlformats.org/officeDocument/2006/relationships/hyperlink" Target="http://192.168.50.33/inlislite3/backend/member/member/update?id=155517" TargetMode="External"/><Relationship Id="rId5" Type="http://schemas.openxmlformats.org/officeDocument/2006/relationships/hyperlink" Target="http://192.168.50.33/inlislite3/backend/member/member/update?id=155541" TargetMode="External"/><Relationship Id="rId15" Type="http://schemas.openxmlformats.org/officeDocument/2006/relationships/hyperlink" Target="http://192.168.50.33/inlislite3/backend/member/member/update?id=155513" TargetMode="External"/><Relationship Id="rId10" Type="http://schemas.openxmlformats.org/officeDocument/2006/relationships/hyperlink" Target="http://192.168.50.33/inlislite3/backend/member/member/update?id=155518" TargetMode="External"/><Relationship Id="rId19" Type="http://schemas.openxmlformats.org/officeDocument/2006/relationships/hyperlink" Target="http://192.168.50.33/inlislite3/backend/member/member/update?id=155499" TargetMode="External"/><Relationship Id="rId4" Type="http://schemas.openxmlformats.org/officeDocument/2006/relationships/hyperlink" Target="http://192.168.50.33/inlislite3/backend/member/member/update?id=155550" TargetMode="External"/><Relationship Id="rId9" Type="http://schemas.openxmlformats.org/officeDocument/2006/relationships/hyperlink" Target="http://192.168.50.33/inlislite3/backend/member/member/update?id=155519" TargetMode="External"/><Relationship Id="rId14" Type="http://schemas.openxmlformats.org/officeDocument/2006/relationships/hyperlink" Target="http://192.168.50.33/inlislite3/backend/member/member/update?id=155514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192.168.50.33/inlislite3/backend/member/member/update?id=15564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view="pageBreakPreview" topLeftCell="A19" zoomScale="80" zoomScaleNormal="100" zoomScaleSheetLayoutView="80" workbookViewId="0">
      <selection activeCell="U39" sqref="U39"/>
    </sheetView>
  </sheetViews>
  <sheetFormatPr defaultRowHeight="15" x14ac:dyDescent="0.25"/>
  <cols>
    <col min="2" max="2" width="35.42578125" customWidth="1"/>
    <col min="3" max="3" width="9.140625" customWidth="1"/>
    <col min="5" max="5" width="10.5703125" customWidth="1"/>
    <col min="6" max="6" width="10.28515625" customWidth="1"/>
    <col min="16" max="16" width="16.7109375" customWidth="1"/>
  </cols>
  <sheetData>
    <row r="1" spans="1:16" ht="23.25" x14ac:dyDescent="0.35">
      <c r="A1" s="113" t="s">
        <v>140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15.75" thickBot="1" x14ac:dyDescent="0.3"/>
    <row r="3" spans="1:16" ht="16.5" thickBot="1" x14ac:dyDescent="0.3">
      <c r="A3" s="114" t="s">
        <v>0</v>
      </c>
      <c r="B3" s="114" t="s">
        <v>1</v>
      </c>
      <c r="C3" s="116">
        <v>2024</v>
      </c>
      <c r="D3" s="118" t="s">
        <v>2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6.5" thickBot="1" x14ac:dyDescent="0.3">
      <c r="A4" s="115"/>
      <c r="B4" s="115"/>
      <c r="C4" s="117"/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ht="15.75" x14ac:dyDescent="0.25">
      <c r="A5" s="2">
        <v>1</v>
      </c>
      <c r="B5" s="76" t="s">
        <v>142</v>
      </c>
      <c r="C5" s="55">
        <v>0</v>
      </c>
      <c r="D5" s="48"/>
      <c r="E5" s="48"/>
      <c r="F5" s="48"/>
      <c r="G5" s="48"/>
      <c r="H5" s="48"/>
      <c r="I5" s="48"/>
      <c r="J5" s="48"/>
      <c r="K5" s="48"/>
      <c r="L5" s="49"/>
      <c r="M5" s="50"/>
      <c r="N5" s="48"/>
      <c r="O5" s="48"/>
      <c r="P5" s="3">
        <f>SUM(C5:O5)</f>
        <v>0</v>
      </c>
    </row>
    <row r="6" spans="1:16" ht="15.75" x14ac:dyDescent="0.25">
      <c r="A6" s="2">
        <f>A5+1</f>
        <v>2</v>
      </c>
      <c r="B6" s="79" t="s">
        <v>16</v>
      </c>
      <c r="C6" s="55">
        <v>0</v>
      </c>
      <c r="D6" s="48"/>
      <c r="E6" s="48"/>
      <c r="F6" s="48"/>
      <c r="G6" s="48"/>
      <c r="H6" s="48"/>
      <c r="I6" s="48"/>
      <c r="J6" s="48"/>
      <c r="K6" s="48"/>
      <c r="L6" s="49"/>
      <c r="M6" s="50"/>
      <c r="N6" s="48"/>
      <c r="O6" s="48"/>
      <c r="P6" s="3">
        <f t="shared" ref="P6:P47" si="0">SUM(C6:O6)</f>
        <v>0</v>
      </c>
    </row>
    <row r="7" spans="1:16" ht="15.75" x14ac:dyDescent="0.25">
      <c r="A7" s="2">
        <f t="shared" ref="A7:A47" si="1">A6+1</f>
        <v>3</v>
      </c>
      <c r="B7" s="80" t="s">
        <v>17</v>
      </c>
      <c r="C7" s="48">
        <v>300</v>
      </c>
      <c r="D7" s="51"/>
      <c r="E7" s="48"/>
      <c r="F7" s="48"/>
      <c r="G7" s="48"/>
      <c r="H7" s="48"/>
      <c r="I7" s="48"/>
      <c r="J7" s="48"/>
      <c r="K7" s="48"/>
      <c r="L7" s="49"/>
      <c r="M7" s="50"/>
      <c r="N7" s="48"/>
      <c r="O7" s="48"/>
      <c r="P7" s="3">
        <f t="shared" si="0"/>
        <v>300</v>
      </c>
    </row>
    <row r="8" spans="1:16" ht="15.75" x14ac:dyDescent="0.25">
      <c r="A8" s="2">
        <f t="shared" si="1"/>
        <v>4</v>
      </c>
      <c r="B8" s="80" t="s">
        <v>18</v>
      </c>
      <c r="C8" s="48">
        <v>150</v>
      </c>
      <c r="D8" s="51"/>
      <c r="E8" s="48">
        <v>71</v>
      </c>
      <c r="F8" s="48"/>
      <c r="G8" s="48"/>
      <c r="H8" s="48"/>
      <c r="I8" s="48"/>
      <c r="J8" s="48"/>
      <c r="K8" s="48"/>
      <c r="L8" s="49"/>
      <c r="M8" s="50"/>
      <c r="N8" s="48"/>
      <c r="O8" s="48"/>
      <c r="P8" s="3">
        <f t="shared" si="0"/>
        <v>221</v>
      </c>
    </row>
    <row r="9" spans="1:16" ht="15.75" x14ac:dyDescent="0.25">
      <c r="A9" s="2">
        <f t="shared" si="1"/>
        <v>5</v>
      </c>
      <c r="B9" s="81" t="s">
        <v>19</v>
      </c>
      <c r="C9" s="48">
        <v>150</v>
      </c>
      <c r="D9" s="52"/>
      <c r="E9" s="48"/>
      <c r="F9" s="48"/>
      <c r="G9" s="48"/>
      <c r="H9" s="48"/>
      <c r="I9" s="48"/>
      <c r="J9" s="48"/>
      <c r="K9" s="48"/>
      <c r="L9" s="49"/>
      <c r="M9" s="50">
        <v>150</v>
      </c>
      <c r="N9" s="48"/>
      <c r="O9" s="48"/>
      <c r="P9" s="3">
        <f t="shared" si="0"/>
        <v>300</v>
      </c>
    </row>
    <row r="10" spans="1:16" ht="15.75" x14ac:dyDescent="0.25">
      <c r="A10" s="2">
        <f t="shared" si="1"/>
        <v>6</v>
      </c>
      <c r="B10" s="81" t="s">
        <v>20</v>
      </c>
      <c r="C10" s="48">
        <v>0</v>
      </c>
      <c r="D10" s="52"/>
      <c r="E10" s="48"/>
      <c r="F10" s="48"/>
      <c r="G10" s="48"/>
      <c r="H10" s="48"/>
      <c r="I10" s="48"/>
      <c r="J10" s="48"/>
      <c r="K10" s="48"/>
      <c r="L10" s="49"/>
      <c r="M10" s="50"/>
      <c r="N10" s="48"/>
      <c r="O10" s="48"/>
      <c r="P10" s="3">
        <f t="shared" si="0"/>
        <v>0</v>
      </c>
    </row>
    <row r="11" spans="1:16" ht="15.75" x14ac:dyDescent="0.25">
      <c r="A11" s="2">
        <f t="shared" si="1"/>
        <v>7</v>
      </c>
      <c r="B11" s="80" t="s">
        <v>21</v>
      </c>
      <c r="C11" s="48">
        <v>150</v>
      </c>
      <c r="D11" s="52"/>
      <c r="E11" s="48"/>
      <c r="F11" s="48"/>
      <c r="G11" s="48"/>
      <c r="H11" s="48"/>
      <c r="I11" s="48"/>
      <c r="J11" s="48"/>
      <c r="K11" s="48"/>
      <c r="L11" s="49"/>
      <c r="M11" s="50"/>
      <c r="N11" s="48"/>
      <c r="O11" s="48"/>
      <c r="P11" s="3">
        <f t="shared" si="0"/>
        <v>150</v>
      </c>
    </row>
    <row r="12" spans="1:16" ht="15.75" x14ac:dyDescent="0.25">
      <c r="A12" s="2">
        <f t="shared" si="1"/>
        <v>8</v>
      </c>
      <c r="B12" s="81" t="s">
        <v>141</v>
      </c>
      <c r="C12" s="48">
        <v>150</v>
      </c>
      <c r="D12" s="52"/>
      <c r="E12" s="48"/>
      <c r="F12" s="48"/>
      <c r="G12" s="48"/>
      <c r="H12" s="48"/>
      <c r="I12" s="48"/>
      <c r="J12" s="48"/>
      <c r="K12" s="48"/>
      <c r="L12" s="49"/>
      <c r="M12" s="50"/>
      <c r="N12" s="48"/>
      <c r="O12" s="48"/>
      <c r="P12" s="3">
        <f t="shared" si="0"/>
        <v>150</v>
      </c>
    </row>
    <row r="13" spans="1:16" ht="15.75" x14ac:dyDescent="0.25">
      <c r="A13" s="2">
        <f t="shared" si="1"/>
        <v>9</v>
      </c>
      <c r="B13" s="76" t="s">
        <v>22</v>
      </c>
      <c r="C13" s="48">
        <v>0</v>
      </c>
      <c r="D13" s="52"/>
      <c r="E13" s="48"/>
      <c r="F13" s="48"/>
      <c r="G13" s="48"/>
      <c r="H13" s="48"/>
      <c r="I13" s="48"/>
      <c r="J13" s="48"/>
      <c r="K13" s="48"/>
      <c r="L13" s="49"/>
      <c r="M13" s="50"/>
      <c r="N13" s="48"/>
      <c r="O13" s="48"/>
      <c r="P13" s="3">
        <f t="shared" si="0"/>
        <v>0</v>
      </c>
    </row>
    <row r="14" spans="1:16" ht="15.75" x14ac:dyDescent="0.25">
      <c r="A14" s="2">
        <f t="shared" si="1"/>
        <v>10</v>
      </c>
      <c r="B14" s="76" t="s">
        <v>23</v>
      </c>
      <c r="C14" s="48">
        <v>150</v>
      </c>
      <c r="D14" s="52"/>
      <c r="E14" s="48"/>
      <c r="F14" s="48"/>
      <c r="G14" s="48">
        <v>150</v>
      </c>
      <c r="H14" s="48"/>
      <c r="I14" s="48"/>
      <c r="J14" s="48"/>
      <c r="K14" s="48"/>
      <c r="L14" s="49"/>
      <c r="M14" s="50"/>
      <c r="N14" s="48"/>
      <c r="O14" s="48"/>
      <c r="P14" s="3">
        <f t="shared" si="0"/>
        <v>300</v>
      </c>
    </row>
    <row r="15" spans="1:16" ht="15.75" x14ac:dyDescent="0.25">
      <c r="A15" s="2">
        <f t="shared" si="1"/>
        <v>11</v>
      </c>
      <c r="B15" s="76" t="s">
        <v>24</v>
      </c>
      <c r="C15" s="48">
        <v>150</v>
      </c>
      <c r="D15" s="52">
        <v>150</v>
      </c>
      <c r="E15" s="48"/>
      <c r="F15" s="48"/>
      <c r="G15" s="48"/>
      <c r="H15" s="48"/>
      <c r="I15" s="48"/>
      <c r="J15" s="48"/>
      <c r="K15" s="48"/>
      <c r="L15" s="49"/>
      <c r="M15" s="50"/>
      <c r="N15" s="48"/>
      <c r="O15" s="48"/>
      <c r="P15" s="3">
        <f t="shared" si="0"/>
        <v>300</v>
      </c>
    </row>
    <row r="16" spans="1:16" ht="15.75" x14ac:dyDescent="0.25">
      <c r="A16" s="2">
        <f t="shared" si="1"/>
        <v>12</v>
      </c>
      <c r="B16" s="82" t="s">
        <v>25</v>
      </c>
      <c r="C16" s="48">
        <v>300</v>
      </c>
      <c r="D16" s="52"/>
      <c r="E16" s="48"/>
      <c r="F16" s="48"/>
      <c r="G16" s="48">
        <v>300</v>
      </c>
      <c r="H16" s="48"/>
      <c r="I16" s="48"/>
      <c r="J16" s="48"/>
      <c r="K16" s="48"/>
      <c r="L16" s="49"/>
      <c r="M16" s="50"/>
      <c r="N16" s="48"/>
      <c r="O16" s="48"/>
      <c r="P16" s="3">
        <f t="shared" si="0"/>
        <v>600</v>
      </c>
    </row>
    <row r="17" spans="1:16" ht="15.75" x14ac:dyDescent="0.25">
      <c r="A17" s="2">
        <f t="shared" si="1"/>
        <v>13</v>
      </c>
      <c r="B17" s="76" t="s">
        <v>26</v>
      </c>
      <c r="C17" s="48">
        <v>300</v>
      </c>
      <c r="D17" s="52"/>
      <c r="E17" s="48"/>
      <c r="F17" s="48"/>
      <c r="G17" s="48">
        <v>450</v>
      </c>
      <c r="H17" s="48"/>
      <c r="I17" s="48"/>
      <c r="J17" s="48"/>
      <c r="K17" s="48">
        <v>450</v>
      </c>
      <c r="L17" s="49"/>
      <c r="M17" s="50"/>
      <c r="N17" s="48"/>
      <c r="O17" s="48"/>
      <c r="P17" s="3">
        <f t="shared" si="0"/>
        <v>1200</v>
      </c>
    </row>
    <row r="18" spans="1:16" ht="15.75" x14ac:dyDescent="0.25">
      <c r="A18" s="2">
        <f t="shared" si="1"/>
        <v>14</v>
      </c>
      <c r="B18" s="80" t="s">
        <v>27</v>
      </c>
      <c r="C18" s="48">
        <v>150</v>
      </c>
      <c r="D18" s="52"/>
      <c r="E18" s="48"/>
      <c r="F18" s="48"/>
      <c r="G18" s="48"/>
      <c r="H18" s="48">
        <v>150</v>
      </c>
      <c r="I18" s="48"/>
      <c r="J18" s="48"/>
      <c r="K18" s="48"/>
      <c r="L18" s="49"/>
      <c r="M18" s="50"/>
      <c r="N18" s="48"/>
      <c r="O18" s="48"/>
      <c r="P18" s="3">
        <f t="shared" si="0"/>
        <v>300</v>
      </c>
    </row>
    <row r="19" spans="1:16" ht="15.75" x14ac:dyDescent="0.25">
      <c r="A19" s="2">
        <f t="shared" si="1"/>
        <v>15</v>
      </c>
      <c r="B19" s="76" t="s">
        <v>28</v>
      </c>
      <c r="C19" s="48">
        <v>152</v>
      </c>
      <c r="D19" s="52"/>
      <c r="E19" s="48">
        <v>150</v>
      </c>
      <c r="F19" s="48"/>
      <c r="G19" s="48"/>
      <c r="H19" s="48"/>
      <c r="I19" s="48"/>
      <c r="J19" s="48"/>
      <c r="K19" s="48"/>
      <c r="L19" s="49"/>
      <c r="M19" s="50">
        <v>150</v>
      </c>
      <c r="N19" s="48"/>
      <c r="O19" s="48"/>
      <c r="P19" s="3">
        <f t="shared" si="0"/>
        <v>452</v>
      </c>
    </row>
    <row r="20" spans="1:16" ht="15.75" x14ac:dyDescent="0.25">
      <c r="A20" s="2">
        <f t="shared" si="1"/>
        <v>16</v>
      </c>
      <c r="B20" s="80" t="s">
        <v>29</v>
      </c>
      <c r="C20" s="48">
        <v>150</v>
      </c>
      <c r="D20" s="52"/>
      <c r="E20" s="48"/>
      <c r="F20" s="48"/>
      <c r="G20" s="48"/>
      <c r="H20" s="48"/>
      <c r="I20" s="48"/>
      <c r="J20" s="48"/>
      <c r="K20" s="48"/>
      <c r="L20" s="49"/>
      <c r="M20" s="50"/>
      <c r="N20" s="48"/>
      <c r="O20" s="48">
        <v>300</v>
      </c>
      <c r="P20" s="3">
        <f t="shared" si="0"/>
        <v>450</v>
      </c>
    </row>
    <row r="21" spans="1:16" ht="15.75" x14ac:dyDescent="0.25">
      <c r="A21" s="2">
        <f t="shared" si="1"/>
        <v>17</v>
      </c>
      <c r="B21" s="80" t="s">
        <v>30</v>
      </c>
      <c r="C21" s="48">
        <v>150</v>
      </c>
      <c r="D21" s="52"/>
      <c r="E21" s="48"/>
      <c r="F21" s="48"/>
      <c r="G21" s="48"/>
      <c r="H21" s="48"/>
      <c r="I21" s="48"/>
      <c r="J21" s="48"/>
      <c r="K21" s="48"/>
      <c r="L21" s="49"/>
      <c r="M21" s="50"/>
      <c r="N21" s="48"/>
      <c r="O21" s="48"/>
      <c r="P21" s="3">
        <f t="shared" si="0"/>
        <v>150</v>
      </c>
    </row>
    <row r="22" spans="1:16" ht="15.75" x14ac:dyDescent="0.25">
      <c r="A22" s="2">
        <f t="shared" si="1"/>
        <v>18</v>
      </c>
      <c r="B22" s="76" t="s">
        <v>31</v>
      </c>
      <c r="C22" s="48">
        <v>300</v>
      </c>
      <c r="D22" s="52"/>
      <c r="E22" s="48">
        <v>300</v>
      </c>
      <c r="F22" s="48"/>
      <c r="G22" s="48"/>
      <c r="H22" s="48"/>
      <c r="I22" s="48"/>
      <c r="J22" s="48"/>
      <c r="K22" s="48"/>
      <c r="L22" s="49"/>
      <c r="M22" s="50"/>
      <c r="N22" s="48"/>
      <c r="O22" s="48"/>
      <c r="P22" s="3">
        <f t="shared" si="0"/>
        <v>600</v>
      </c>
    </row>
    <row r="23" spans="1:16" ht="15.75" x14ac:dyDescent="0.25">
      <c r="A23" s="2">
        <f t="shared" si="1"/>
        <v>19</v>
      </c>
      <c r="B23" s="80" t="s">
        <v>32</v>
      </c>
      <c r="C23" s="48">
        <v>300</v>
      </c>
      <c r="D23" s="52"/>
      <c r="E23" s="48"/>
      <c r="F23" s="48">
        <v>150</v>
      </c>
      <c r="G23" s="48"/>
      <c r="H23" s="48"/>
      <c r="I23" s="48"/>
      <c r="J23" s="48"/>
      <c r="K23" s="48"/>
      <c r="L23" s="49"/>
      <c r="M23" s="50"/>
      <c r="N23" s="48"/>
      <c r="O23" s="48"/>
      <c r="P23" s="3">
        <f t="shared" si="0"/>
        <v>450</v>
      </c>
    </row>
    <row r="24" spans="1:16" ht="15.75" x14ac:dyDescent="0.25">
      <c r="A24" s="2">
        <f t="shared" si="1"/>
        <v>20</v>
      </c>
      <c r="B24" s="81" t="s">
        <v>33</v>
      </c>
      <c r="C24" s="48">
        <v>0</v>
      </c>
      <c r="D24" s="52"/>
      <c r="E24" s="48"/>
      <c r="F24" s="48"/>
      <c r="G24" s="48"/>
      <c r="H24" s="48"/>
      <c r="I24" s="48"/>
      <c r="J24" s="48"/>
      <c r="K24" s="48"/>
      <c r="L24" s="49"/>
      <c r="M24" s="50"/>
      <c r="N24" s="48"/>
      <c r="O24" s="48"/>
      <c r="P24" s="3">
        <f t="shared" si="0"/>
        <v>0</v>
      </c>
    </row>
    <row r="25" spans="1:16" ht="15.75" x14ac:dyDescent="0.25">
      <c r="A25" s="2">
        <f t="shared" si="1"/>
        <v>21</v>
      </c>
      <c r="B25" s="80" t="s">
        <v>34</v>
      </c>
      <c r="C25" s="48">
        <v>150</v>
      </c>
      <c r="D25" s="52"/>
      <c r="E25" s="48"/>
      <c r="F25" s="48"/>
      <c r="G25" s="48"/>
      <c r="H25" s="48"/>
      <c r="I25" s="48"/>
      <c r="J25" s="48"/>
      <c r="K25" s="48"/>
      <c r="L25" s="49"/>
      <c r="M25" s="50"/>
      <c r="N25" s="48"/>
      <c r="O25" s="48"/>
      <c r="P25" s="3">
        <f t="shared" si="0"/>
        <v>150</v>
      </c>
    </row>
    <row r="26" spans="1:16" ht="15.75" x14ac:dyDescent="0.25">
      <c r="A26" s="2">
        <f t="shared" si="1"/>
        <v>22</v>
      </c>
      <c r="B26" s="80" t="s">
        <v>35</v>
      </c>
      <c r="C26" s="48">
        <v>200</v>
      </c>
      <c r="D26" s="52">
        <v>200</v>
      </c>
      <c r="E26" s="48"/>
      <c r="F26" s="48"/>
      <c r="G26" s="48"/>
      <c r="H26" s="48"/>
      <c r="I26" s="48"/>
      <c r="J26" s="48"/>
      <c r="K26" s="48"/>
      <c r="L26" s="49"/>
      <c r="M26" s="50"/>
      <c r="N26" s="48"/>
      <c r="O26" s="48"/>
      <c r="P26" s="3">
        <f t="shared" si="0"/>
        <v>400</v>
      </c>
    </row>
    <row r="27" spans="1:16" ht="15.75" x14ac:dyDescent="0.25">
      <c r="A27" s="2">
        <f t="shared" si="1"/>
        <v>23</v>
      </c>
      <c r="B27" s="81" t="s">
        <v>36</v>
      </c>
      <c r="C27" s="48">
        <v>160</v>
      </c>
      <c r="D27" s="52"/>
      <c r="E27" s="48"/>
      <c r="F27" s="48"/>
      <c r="G27" s="48"/>
      <c r="H27" s="48"/>
      <c r="I27" s="48">
        <v>160</v>
      </c>
      <c r="J27" s="48"/>
      <c r="K27" s="48"/>
      <c r="L27" s="49"/>
      <c r="M27" s="50"/>
      <c r="N27" s="48"/>
      <c r="O27" s="48"/>
      <c r="P27" s="3">
        <f t="shared" si="0"/>
        <v>320</v>
      </c>
    </row>
    <row r="28" spans="1:16" ht="15.75" x14ac:dyDescent="0.25">
      <c r="A28" s="2">
        <f t="shared" si="1"/>
        <v>24</v>
      </c>
      <c r="B28" s="76" t="s">
        <v>37</v>
      </c>
      <c r="C28" s="48">
        <v>300</v>
      </c>
      <c r="D28" s="52">
        <v>150</v>
      </c>
      <c r="E28" s="48"/>
      <c r="F28" s="48"/>
      <c r="G28" s="48"/>
      <c r="H28" s="48"/>
      <c r="I28" s="48"/>
      <c r="J28" s="48"/>
      <c r="K28" s="48"/>
      <c r="L28" s="49"/>
      <c r="M28" s="50"/>
      <c r="N28" s="48"/>
      <c r="O28" s="48"/>
      <c r="P28" s="3">
        <f t="shared" si="0"/>
        <v>450</v>
      </c>
    </row>
    <row r="29" spans="1:16" ht="15.75" x14ac:dyDescent="0.25">
      <c r="A29" s="2">
        <f t="shared" si="1"/>
        <v>25</v>
      </c>
      <c r="B29" s="81" t="s">
        <v>38</v>
      </c>
      <c r="C29" s="48">
        <v>300</v>
      </c>
      <c r="D29" s="52"/>
      <c r="E29" s="48"/>
      <c r="F29" s="48"/>
      <c r="G29" s="48"/>
      <c r="H29" s="48"/>
      <c r="I29" s="48"/>
      <c r="J29" s="48"/>
      <c r="K29" s="48"/>
      <c r="L29" s="49"/>
      <c r="M29" s="50"/>
      <c r="N29" s="48"/>
      <c r="O29" s="48"/>
      <c r="P29" s="3">
        <f t="shared" si="0"/>
        <v>300</v>
      </c>
    </row>
    <row r="30" spans="1:16" ht="15.75" x14ac:dyDescent="0.25">
      <c r="A30" s="2">
        <f t="shared" si="1"/>
        <v>26</v>
      </c>
      <c r="B30" s="81" t="s">
        <v>39</v>
      </c>
      <c r="C30" s="48">
        <v>0</v>
      </c>
      <c r="D30" s="52"/>
      <c r="E30" s="48"/>
      <c r="F30" s="48"/>
      <c r="G30" s="48"/>
      <c r="H30" s="48"/>
      <c r="I30" s="48"/>
      <c r="J30" s="48"/>
      <c r="K30" s="48"/>
      <c r="L30" s="49"/>
      <c r="M30" s="50"/>
      <c r="N30" s="48"/>
      <c r="O30" s="48"/>
      <c r="P30" s="3">
        <f t="shared" si="0"/>
        <v>0</v>
      </c>
    </row>
    <row r="31" spans="1:16" ht="15.75" x14ac:dyDescent="0.25">
      <c r="A31" s="2">
        <f t="shared" si="1"/>
        <v>27</v>
      </c>
      <c r="B31" s="81" t="s">
        <v>40</v>
      </c>
      <c r="C31" s="48">
        <v>150</v>
      </c>
      <c r="D31" s="98"/>
      <c r="E31" s="99">
        <v>150</v>
      </c>
      <c r="F31" s="99"/>
      <c r="G31" s="99"/>
      <c r="H31" s="99"/>
      <c r="I31" s="99"/>
      <c r="J31" s="99">
        <v>150</v>
      </c>
      <c r="K31" s="48"/>
      <c r="L31" s="49"/>
      <c r="M31" s="50"/>
      <c r="N31" s="48"/>
      <c r="O31" s="48"/>
      <c r="P31" s="3">
        <f t="shared" si="0"/>
        <v>450</v>
      </c>
    </row>
    <row r="32" spans="1:16" ht="15.75" x14ac:dyDescent="0.25">
      <c r="A32" s="2">
        <f t="shared" si="1"/>
        <v>28</v>
      </c>
      <c r="B32" s="80" t="s">
        <v>41</v>
      </c>
      <c r="C32" s="48">
        <v>150</v>
      </c>
      <c r="D32" s="52"/>
      <c r="E32" s="48"/>
      <c r="F32" s="48"/>
      <c r="G32" s="48"/>
      <c r="H32" s="48"/>
      <c r="I32" s="48"/>
      <c r="J32" s="48"/>
      <c r="K32" s="48"/>
      <c r="L32" s="49"/>
      <c r="M32" s="50"/>
      <c r="N32" s="48"/>
      <c r="O32" s="48"/>
      <c r="P32" s="3">
        <f t="shared" si="0"/>
        <v>150</v>
      </c>
    </row>
    <row r="33" spans="1:16" ht="15.75" x14ac:dyDescent="0.25">
      <c r="A33" s="2">
        <f t="shared" si="1"/>
        <v>29</v>
      </c>
      <c r="B33" s="81" t="s">
        <v>42</v>
      </c>
      <c r="C33" s="48">
        <v>173</v>
      </c>
      <c r="D33" s="52"/>
      <c r="E33" s="48"/>
      <c r="F33" s="48"/>
      <c r="G33" s="48"/>
      <c r="H33" s="48"/>
      <c r="I33" s="48"/>
      <c r="J33" s="48"/>
      <c r="K33" s="48"/>
      <c r="L33" s="49"/>
      <c r="M33" s="50"/>
      <c r="N33" s="48"/>
      <c r="O33" s="48"/>
      <c r="P33" s="3">
        <f t="shared" si="0"/>
        <v>173</v>
      </c>
    </row>
    <row r="34" spans="1:16" ht="15.75" x14ac:dyDescent="0.25">
      <c r="A34" s="2">
        <f t="shared" si="1"/>
        <v>30</v>
      </c>
      <c r="B34" s="81" t="s">
        <v>43</v>
      </c>
      <c r="C34" s="48">
        <v>150</v>
      </c>
      <c r="D34" s="52"/>
      <c r="E34" s="48"/>
      <c r="F34" s="48"/>
      <c r="G34" s="48"/>
      <c r="H34" s="48"/>
      <c r="I34" s="48"/>
      <c r="J34" s="48"/>
      <c r="K34" s="48"/>
      <c r="L34" s="49"/>
      <c r="M34" s="50"/>
      <c r="N34" s="48"/>
      <c r="O34" s="48"/>
      <c r="P34" s="3">
        <f t="shared" si="0"/>
        <v>150</v>
      </c>
    </row>
    <row r="35" spans="1:16" ht="15.75" x14ac:dyDescent="0.25">
      <c r="A35" s="2">
        <f t="shared" si="1"/>
        <v>31</v>
      </c>
      <c r="B35" s="80" t="s">
        <v>44</v>
      </c>
      <c r="C35" s="48">
        <v>300</v>
      </c>
      <c r="D35" s="52">
        <v>150</v>
      </c>
      <c r="E35" s="48"/>
      <c r="F35" s="48"/>
      <c r="G35" s="48"/>
      <c r="H35" s="48"/>
      <c r="I35" s="48"/>
      <c r="J35" s="48"/>
      <c r="K35" s="48"/>
      <c r="L35" s="49"/>
      <c r="M35" s="50"/>
      <c r="N35" s="48"/>
      <c r="O35" s="48"/>
      <c r="P35" s="3">
        <f t="shared" si="0"/>
        <v>450</v>
      </c>
    </row>
    <row r="36" spans="1:16" ht="15.75" x14ac:dyDescent="0.25">
      <c r="A36" s="2">
        <f t="shared" si="1"/>
        <v>32</v>
      </c>
      <c r="B36" s="83" t="s">
        <v>45</v>
      </c>
      <c r="C36" s="48">
        <v>150</v>
      </c>
      <c r="D36" s="52"/>
      <c r="E36" s="48"/>
      <c r="F36" s="48"/>
      <c r="G36" s="48"/>
      <c r="H36" s="48"/>
      <c r="I36" s="48"/>
      <c r="J36" s="48"/>
      <c r="K36" s="48"/>
      <c r="L36" s="49"/>
      <c r="M36" s="50"/>
      <c r="N36" s="48"/>
      <c r="O36" s="48"/>
      <c r="P36" s="3">
        <f t="shared" si="0"/>
        <v>150</v>
      </c>
    </row>
    <row r="37" spans="1:16" ht="15.75" x14ac:dyDescent="0.25">
      <c r="A37" s="2">
        <f t="shared" si="1"/>
        <v>33</v>
      </c>
      <c r="B37" s="79" t="s">
        <v>46</v>
      </c>
      <c r="C37" s="48">
        <v>300</v>
      </c>
      <c r="D37" s="52"/>
      <c r="E37" s="48"/>
      <c r="F37" s="48"/>
      <c r="G37" s="48"/>
      <c r="H37" s="48"/>
      <c r="I37" s="48"/>
      <c r="J37" s="48"/>
      <c r="K37" s="48"/>
      <c r="L37" s="49"/>
      <c r="M37" s="50"/>
      <c r="N37" s="48"/>
      <c r="O37" s="48"/>
      <c r="P37" s="3">
        <f t="shared" si="0"/>
        <v>300</v>
      </c>
    </row>
    <row r="38" spans="1:16" ht="15.75" x14ac:dyDescent="0.25">
      <c r="A38" s="2">
        <f t="shared" si="1"/>
        <v>34</v>
      </c>
      <c r="B38" s="76" t="s">
        <v>47</v>
      </c>
      <c r="C38" s="48">
        <v>300</v>
      </c>
      <c r="D38" s="52"/>
      <c r="E38" s="48"/>
      <c r="F38" s="48"/>
      <c r="G38" s="48"/>
      <c r="H38" s="48"/>
      <c r="I38" s="48"/>
      <c r="J38" s="48"/>
      <c r="K38" s="48"/>
      <c r="L38" s="49"/>
      <c r="M38" s="50"/>
      <c r="N38" s="48"/>
      <c r="O38" s="48"/>
      <c r="P38" s="3">
        <f t="shared" si="0"/>
        <v>300</v>
      </c>
    </row>
    <row r="39" spans="1:16" ht="15.75" x14ac:dyDescent="0.25">
      <c r="A39" s="2">
        <f t="shared" si="1"/>
        <v>35</v>
      </c>
      <c r="B39" s="79" t="s">
        <v>48</v>
      </c>
      <c r="C39" s="48">
        <v>150</v>
      </c>
      <c r="D39" s="52"/>
      <c r="E39" s="48"/>
      <c r="F39" s="48"/>
      <c r="G39" s="48"/>
      <c r="H39" s="48"/>
      <c r="I39" s="48"/>
      <c r="J39" s="48"/>
      <c r="K39" s="48"/>
      <c r="L39" s="49"/>
      <c r="M39" s="50"/>
      <c r="N39" s="48"/>
      <c r="O39" s="48"/>
      <c r="P39" s="3">
        <f t="shared" si="0"/>
        <v>150</v>
      </c>
    </row>
    <row r="40" spans="1:16" ht="15.75" x14ac:dyDescent="0.25">
      <c r="A40" s="2">
        <f t="shared" si="1"/>
        <v>36</v>
      </c>
      <c r="B40" s="79" t="s">
        <v>49</v>
      </c>
      <c r="C40" s="48">
        <v>150</v>
      </c>
      <c r="D40" s="52"/>
      <c r="E40" s="48"/>
      <c r="F40" s="48"/>
      <c r="G40" s="48"/>
      <c r="H40" s="48"/>
      <c r="I40" s="48"/>
      <c r="J40" s="48"/>
      <c r="K40" s="48"/>
      <c r="L40" s="49"/>
      <c r="M40" s="50"/>
      <c r="N40" s="48"/>
      <c r="O40" s="48"/>
      <c r="P40" s="3">
        <f t="shared" si="0"/>
        <v>150</v>
      </c>
    </row>
    <row r="41" spans="1:16" ht="15.75" x14ac:dyDescent="0.25">
      <c r="A41" s="2">
        <f t="shared" si="1"/>
        <v>37</v>
      </c>
      <c r="B41" s="79" t="s">
        <v>50</v>
      </c>
      <c r="C41" s="48">
        <v>0</v>
      </c>
      <c r="D41" s="52"/>
      <c r="E41" s="48"/>
      <c r="F41" s="48"/>
      <c r="G41" s="48"/>
      <c r="H41" s="48"/>
      <c r="I41" s="48"/>
      <c r="J41" s="48"/>
      <c r="K41" s="48"/>
      <c r="L41" s="49"/>
      <c r="M41" s="50"/>
      <c r="N41" s="48"/>
      <c r="O41" s="48"/>
      <c r="P41" s="3">
        <f t="shared" si="0"/>
        <v>0</v>
      </c>
    </row>
    <row r="42" spans="1:16" ht="15.75" x14ac:dyDescent="0.25">
      <c r="A42" s="2">
        <f t="shared" si="1"/>
        <v>38</v>
      </c>
      <c r="B42" s="80" t="s">
        <v>51</v>
      </c>
      <c r="C42" s="48">
        <v>200</v>
      </c>
      <c r="D42" s="52"/>
      <c r="E42" s="48"/>
      <c r="F42" s="48"/>
      <c r="G42" s="48"/>
      <c r="H42" s="48"/>
      <c r="I42" s="48"/>
      <c r="J42" s="48"/>
      <c r="K42" s="48"/>
      <c r="L42" s="49"/>
      <c r="M42" s="50"/>
      <c r="N42" s="48"/>
      <c r="O42" s="48"/>
      <c r="P42" s="3">
        <f t="shared" si="0"/>
        <v>200</v>
      </c>
    </row>
    <row r="43" spans="1:16" ht="15.75" x14ac:dyDescent="0.25">
      <c r="A43" s="2">
        <f t="shared" si="1"/>
        <v>39</v>
      </c>
      <c r="B43" s="80" t="s">
        <v>52</v>
      </c>
      <c r="C43" s="48">
        <v>300</v>
      </c>
      <c r="D43" s="52"/>
      <c r="E43" s="48"/>
      <c r="F43" s="48"/>
      <c r="G43" s="48"/>
      <c r="H43" s="48"/>
      <c r="I43" s="48"/>
      <c r="J43" s="48"/>
      <c r="K43" s="48"/>
      <c r="L43" s="49"/>
      <c r="M43" s="50"/>
      <c r="N43" s="48"/>
      <c r="O43" s="48"/>
      <c r="P43" s="3">
        <f t="shared" si="0"/>
        <v>300</v>
      </c>
    </row>
    <row r="44" spans="1:16" ht="15.75" x14ac:dyDescent="0.25">
      <c r="A44" s="2">
        <f t="shared" si="1"/>
        <v>40</v>
      </c>
      <c r="B44" s="80" t="s">
        <v>53</v>
      </c>
      <c r="C44" s="48">
        <v>150</v>
      </c>
      <c r="D44" s="52"/>
      <c r="E44" s="48"/>
      <c r="F44" s="48"/>
      <c r="G44" s="48"/>
      <c r="H44" s="48"/>
      <c r="I44" s="48"/>
      <c r="J44" s="48"/>
      <c r="K44" s="48"/>
      <c r="L44" s="49"/>
      <c r="M44" s="50">
        <v>300</v>
      </c>
      <c r="N44" s="48"/>
      <c r="O44" s="48"/>
      <c r="P44" s="3">
        <f t="shared" si="0"/>
        <v>450</v>
      </c>
    </row>
    <row r="45" spans="1:16" ht="15.75" x14ac:dyDescent="0.25">
      <c r="A45" s="2">
        <f t="shared" si="1"/>
        <v>41</v>
      </c>
      <c r="B45" s="80" t="s">
        <v>54</v>
      </c>
      <c r="C45" s="48">
        <v>150</v>
      </c>
      <c r="D45" s="52"/>
      <c r="E45" s="48"/>
      <c r="F45" s="48"/>
      <c r="G45" s="48"/>
      <c r="H45" s="48"/>
      <c r="I45" s="48"/>
      <c r="J45" s="48"/>
      <c r="K45" s="48"/>
      <c r="L45" s="49"/>
      <c r="M45" s="50"/>
      <c r="N45" s="48"/>
      <c r="O45" s="48"/>
      <c r="P45" s="3">
        <f t="shared" si="0"/>
        <v>150</v>
      </c>
    </row>
    <row r="46" spans="1:16" ht="15.75" x14ac:dyDescent="0.25">
      <c r="A46" s="2">
        <f t="shared" si="1"/>
        <v>42</v>
      </c>
      <c r="B46" s="80" t="s">
        <v>55</v>
      </c>
      <c r="C46" s="48">
        <v>150</v>
      </c>
      <c r="D46" s="52"/>
      <c r="E46" s="48"/>
      <c r="F46" s="48"/>
      <c r="G46" s="48"/>
      <c r="H46" s="48"/>
      <c r="I46" s="48"/>
      <c r="J46" s="48"/>
      <c r="K46" s="48"/>
      <c r="L46" s="49"/>
      <c r="M46" s="50"/>
      <c r="N46" s="48"/>
      <c r="O46" s="48"/>
      <c r="P46" s="3">
        <f t="shared" si="0"/>
        <v>150</v>
      </c>
    </row>
    <row r="47" spans="1:16" ht="15.75" x14ac:dyDescent="0.25">
      <c r="A47" s="2">
        <f t="shared" si="1"/>
        <v>43</v>
      </c>
      <c r="B47" s="80" t="s">
        <v>56</v>
      </c>
      <c r="C47" s="48">
        <v>150</v>
      </c>
      <c r="D47" s="52"/>
      <c r="E47" s="48"/>
      <c r="F47" s="48"/>
      <c r="G47" s="48"/>
      <c r="H47" s="48"/>
      <c r="I47" s="48"/>
      <c r="J47" s="48"/>
      <c r="K47" s="48"/>
      <c r="L47" s="49"/>
      <c r="M47" s="50"/>
      <c r="N47" s="48">
        <v>150</v>
      </c>
      <c r="O47" s="48"/>
      <c r="P47" s="3">
        <f t="shared" si="0"/>
        <v>300</v>
      </c>
    </row>
    <row r="48" spans="1:16" ht="15.75" x14ac:dyDescent="0.25">
      <c r="A48" s="2">
        <f>A47+1</f>
        <v>44</v>
      </c>
      <c r="B48" s="80" t="s">
        <v>57</v>
      </c>
      <c r="C48" s="53">
        <v>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3">
        <f>SUM(C48:O48)</f>
        <v>0</v>
      </c>
    </row>
    <row r="49" spans="1:16" ht="15.75" x14ac:dyDescent="0.25">
      <c r="A49" s="15">
        <f>A48+1</f>
        <v>45</v>
      </c>
      <c r="B49" s="80" t="s">
        <v>145</v>
      </c>
      <c r="C49" s="94" t="s">
        <v>143</v>
      </c>
      <c r="D49" s="4"/>
      <c r="E49" s="4"/>
      <c r="F49" s="4"/>
      <c r="G49" s="4"/>
      <c r="H49" s="4">
        <v>27</v>
      </c>
      <c r="I49" s="4"/>
      <c r="J49" s="4"/>
      <c r="K49" s="4"/>
      <c r="L49" s="4"/>
      <c r="M49" s="4"/>
      <c r="N49" s="4"/>
      <c r="O49" s="4"/>
      <c r="P49" s="4"/>
    </row>
    <row r="50" spans="1:16" ht="16.5" thickBot="1" x14ac:dyDescent="0.3">
      <c r="A50" s="112" t="s">
        <v>15</v>
      </c>
      <c r="B50" s="112"/>
      <c r="C50" s="5">
        <f>SUM(C5:C48)</f>
        <v>7185</v>
      </c>
      <c r="D50" s="6">
        <f t="shared" ref="D50:N50" si="2">SUM(D5:D47)</f>
        <v>650</v>
      </c>
      <c r="E50" s="6">
        <f t="shared" si="2"/>
        <v>671</v>
      </c>
      <c r="F50" s="6">
        <f t="shared" si="2"/>
        <v>150</v>
      </c>
      <c r="G50" s="6">
        <f t="shared" si="2"/>
        <v>900</v>
      </c>
      <c r="H50" s="6">
        <f>SUM(H5:H49)</f>
        <v>177</v>
      </c>
      <c r="I50" s="6">
        <f t="shared" si="2"/>
        <v>160</v>
      </c>
      <c r="J50" s="6">
        <f t="shared" si="2"/>
        <v>150</v>
      </c>
      <c r="K50" s="6">
        <f t="shared" si="2"/>
        <v>450</v>
      </c>
      <c r="L50" s="6">
        <f t="shared" si="2"/>
        <v>0</v>
      </c>
      <c r="M50" s="6">
        <f t="shared" si="2"/>
        <v>600</v>
      </c>
      <c r="N50" s="6">
        <f t="shared" si="2"/>
        <v>150</v>
      </c>
      <c r="O50" s="6">
        <f>SUM(O5:O48)</f>
        <v>300</v>
      </c>
      <c r="P50" s="6">
        <f>SUM(P5:P47)</f>
        <v>11516</v>
      </c>
    </row>
    <row r="51" spans="1:16" ht="16.5" thickTop="1" x14ac:dyDescent="0.25">
      <c r="A51" s="7"/>
      <c r="B51" s="8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8" t="s">
        <v>58</v>
      </c>
      <c r="O51" s="108"/>
      <c r="P51" s="108"/>
    </row>
    <row r="52" spans="1:16" x14ac:dyDescent="0.25">
      <c r="A52" s="7"/>
      <c r="B52" s="109" t="s">
        <v>59</v>
      </c>
      <c r="C52" s="109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A53" s="111" t="s">
        <v>60</v>
      </c>
      <c r="B53" s="111"/>
      <c r="C53" s="111"/>
      <c r="D53" s="111"/>
      <c r="E53" s="11"/>
      <c r="F53" s="11"/>
      <c r="G53" s="11"/>
      <c r="H53" s="11"/>
      <c r="I53" s="11"/>
      <c r="J53" s="11"/>
      <c r="K53" s="11"/>
      <c r="L53" s="11"/>
      <c r="M53" s="109" t="s">
        <v>61</v>
      </c>
      <c r="N53" s="109"/>
      <c r="O53" s="109"/>
      <c r="P53" s="109"/>
    </row>
    <row r="54" spans="1:16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25">
      <c r="A55" s="12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5">
      <c r="A56" s="12"/>
      <c r="B56" s="110" t="s">
        <v>62</v>
      </c>
      <c r="C56" s="110"/>
      <c r="D56" s="11"/>
      <c r="E56" s="11"/>
      <c r="F56" s="11"/>
      <c r="G56" s="11"/>
      <c r="H56" s="11"/>
      <c r="I56" s="11"/>
      <c r="J56" s="11"/>
      <c r="K56" s="11"/>
      <c r="L56" s="11"/>
      <c r="M56" s="110" t="s">
        <v>63</v>
      </c>
      <c r="N56" s="110"/>
      <c r="O56" s="110"/>
      <c r="P56" s="110"/>
    </row>
    <row r="57" spans="1:16" x14ac:dyDescent="0.25">
      <c r="A57" s="12"/>
      <c r="B57" s="107" t="s">
        <v>64</v>
      </c>
      <c r="C57" s="107"/>
      <c r="D57" s="13"/>
      <c r="E57" s="13"/>
      <c r="F57" s="13"/>
      <c r="G57" s="13"/>
      <c r="H57" s="13"/>
      <c r="I57" s="13"/>
      <c r="J57" s="13"/>
      <c r="K57" s="13"/>
      <c r="L57" s="13"/>
      <c r="M57" s="107" t="s">
        <v>65</v>
      </c>
      <c r="N57" s="107"/>
      <c r="O57" s="107"/>
      <c r="P57" s="107"/>
    </row>
  </sheetData>
  <mergeCells count="14">
    <mergeCell ref="A50:B50"/>
    <mergeCell ref="A1:P1"/>
    <mergeCell ref="A3:A4"/>
    <mergeCell ref="B3:B4"/>
    <mergeCell ref="C3:C4"/>
    <mergeCell ref="D3:P3"/>
    <mergeCell ref="B57:C57"/>
    <mergeCell ref="M57:P57"/>
    <mergeCell ref="N51:P51"/>
    <mergeCell ref="B52:C52"/>
    <mergeCell ref="M53:P53"/>
    <mergeCell ref="B56:C56"/>
    <mergeCell ref="M56:P56"/>
    <mergeCell ref="A53:D53"/>
  </mergeCells>
  <hyperlinks>
    <hyperlink ref="B7" r:id="rId1" tooltip="SMP N 9" display="http://192.168.50.33/inlislite3/backend/member/member/update?id=155531" xr:uid="{00000000-0004-0000-0000-000000000000}"/>
    <hyperlink ref="B6" r:id="rId2" tooltip="SMP NEGERI 3" display="http://192.168.50.33/inlislite3/backend/member/member/update?id=156410" xr:uid="{00000000-0004-0000-0000-000001000000}"/>
    <hyperlink ref="B12" r:id="rId3" tooltip="SMPN 17 SEMARANG " display="http://192.168.50.33/inlislite3/backend/member/member/update?id=155560" xr:uid="{00000000-0004-0000-0000-000002000000}"/>
    <hyperlink ref="B9" r:id="rId4" tooltip="SMP N 12" display="http://192.168.50.33/inlislite3/backend/member/member/update?id=155540" xr:uid="{00000000-0004-0000-0000-000003000000}"/>
    <hyperlink ref="B8" r:id="rId5" tooltip="SMP N 10" display="http://192.168.50.33/inlislite3/backend/member/member/update?id=155539" xr:uid="{00000000-0004-0000-0000-000004000000}"/>
    <hyperlink ref="B11" r:id="rId6" tooltip="SMP N 13" display="http://192.168.50.33/inlislite3/backend/member/member/update?id=155535" xr:uid="{00000000-0004-0000-0000-000005000000}"/>
    <hyperlink ref="B18" r:id="rId7" tooltip="SMP 26 SEMARANG" display="http://192.168.50.33/inlislite3/backend/member/member/update?id=155559" xr:uid="{00000000-0004-0000-0000-000006000000}"/>
    <hyperlink ref="B16" r:id="rId8" tooltip="SMP N 24" display="http://192.168.50.33/inlislite3/backend/member/member/update?id=156403" xr:uid="{00000000-0004-0000-0000-000007000000}"/>
    <hyperlink ref="B17" r:id="rId9" tooltip="SMP N 25" display="http://192.168.50.33/inlislite3/backend/member/member/update?id=156439" xr:uid="{00000000-0004-0000-0000-000008000000}"/>
    <hyperlink ref="B23" r:id="rId10" tooltip="SMP N 33" display="http://192.168.50.33/inlislite3/backend/member/member/update?id=155686" xr:uid="{00000000-0004-0000-0000-000009000000}"/>
    <hyperlink ref="B20" r:id="rId11" tooltip="SMP N 29 " display="http://192.168.50.33/inlislite3/backend/member/member/update?id=155561" xr:uid="{00000000-0004-0000-0000-00000A000000}"/>
    <hyperlink ref="B24" r:id="rId12" tooltip="SMP N 34" display="http://192.168.50.33/inlislite3/backend/member/member/update?id=155536" xr:uid="{00000000-0004-0000-0000-00000B000000}"/>
    <hyperlink ref="B25" r:id="rId13" tooltip="SMP N 37" display="http://192.168.50.33/inlislite3/backend/member/member/update?id=155533" xr:uid="{00000000-0004-0000-0000-00000C000000}"/>
    <hyperlink ref="B26" r:id="rId14" tooltip="SMP N 38" display="http://192.168.50.33/inlislite3/backend/member/member/update?id=155529" xr:uid="{00000000-0004-0000-0000-00000D000000}"/>
    <hyperlink ref="B27" r:id="rId15" tooltip="SMP N 39" display="http://192.168.50.33/inlislite3/backend/member/member/update?id=155528" xr:uid="{00000000-0004-0000-0000-00000E000000}"/>
    <hyperlink ref="B22" r:id="rId16" tooltip="SMP N 31" display="http://192.168.50.33/inlislite3/backend/member/member/update?id=156497" xr:uid="{00000000-0004-0000-0000-00000F000000}"/>
    <hyperlink ref="B21" r:id="rId17" tooltip="SMP N 29 " display="http://192.168.50.33/inlislite3/backend/member/member/update?id=155561" xr:uid="{00000000-0004-0000-0000-000010000000}"/>
    <hyperlink ref="B29" r:id="rId18" tooltip="SMP NEGERI 42" display="http://192.168.50.33/inlislite3/backend/member/member/update?id=155524" xr:uid="{00000000-0004-0000-0000-000011000000}"/>
    <hyperlink ref="B30" r:id="rId19" tooltip="SMP NEGERI 42" display="http://192.168.50.33/inlislite3/backend/member/member/update?id=155524" xr:uid="{00000000-0004-0000-0000-000012000000}"/>
    <hyperlink ref="B32" r:id="rId20" tooltip="SMP ISLAM TERPADU PAPB" display="http://192.168.50.33/inlislite3/backend/member/member/update?id=155553" xr:uid="{00000000-0004-0000-0000-000013000000}"/>
    <hyperlink ref="B33" r:id="rId21" tooltip="SMP TAHFIDZ AL HIKMAH" display="http://192.168.50.33/inlislite3/backend/member/member/update?id=155551" xr:uid="{00000000-0004-0000-0000-000014000000}"/>
    <hyperlink ref="B34" r:id="rId22" tooltip="SMP CINDE" display="http://192.168.50.33/inlislite3/backend/member/member/update?id=155532" xr:uid="{00000000-0004-0000-0000-000015000000}"/>
    <hyperlink ref="B31" r:id="rId23" tooltip="SMP NEGERI 42" display="http://192.168.50.33/inlislite3/backend/member/member/update?id=155524" xr:uid="{00000000-0004-0000-0000-000016000000}"/>
    <hyperlink ref="B35" r:id="rId24" tooltip="SMP MULTAZAM" display="http://192.168.50.33/inlislite3/backend/member/member/update?id=155527" xr:uid="{00000000-0004-0000-0000-000017000000}"/>
    <hyperlink ref="B37" r:id="rId25" tooltip="SMP MARIA GORETTI " display="http://192.168.50.33/inlislite3/backend/member/member/update?id=156407" xr:uid="{00000000-0004-0000-0000-000018000000}"/>
    <hyperlink ref="B43" r:id="rId26" tooltip="SMP N 29 " display="http://192.168.50.33/inlislite3/backend/member/member/update?id=155561" xr:uid="{00000000-0004-0000-0000-000019000000}"/>
    <hyperlink ref="B42" r:id="rId27" tooltip="SMP N 29 " display="http://192.168.50.33/inlislite3/backend/member/member/update?id=155561" xr:uid="{00000000-0004-0000-0000-00001A000000}"/>
  </hyperlinks>
  <pageMargins left="0.7" right="0.7" top="0.75" bottom="0.75" header="0.3" footer="0.3"/>
  <pageSetup paperSize="5" scale="80" orientation="landscape" r:id="rId28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view="pageBreakPreview" zoomScale="80" zoomScaleNormal="100" zoomScaleSheetLayoutView="80" workbookViewId="0">
      <selection activeCell="O37" sqref="O37"/>
    </sheetView>
  </sheetViews>
  <sheetFormatPr defaultRowHeight="15" x14ac:dyDescent="0.25"/>
  <cols>
    <col min="2" max="2" width="33" customWidth="1"/>
    <col min="3" max="3" width="11.85546875" customWidth="1"/>
    <col min="6" max="6" width="11.85546875" customWidth="1"/>
    <col min="7" max="7" width="10" customWidth="1"/>
    <col min="8" max="8" width="11.5703125" customWidth="1"/>
    <col min="16" max="16" width="22.5703125" customWidth="1"/>
  </cols>
  <sheetData>
    <row r="1" spans="1:16" ht="23.25" x14ac:dyDescent="0.35">
      <c r="A1" s="113" t="s">
        <v>138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15.75" thickBot="1" x14ac:dyDescent="0.3"/>
    <row r="3" spans="1:16" ht="27" thickBot="1" x14ac:dyDescent="0.3">
      <c r="A3" s="114" t="s">
        <v>0</v>
      </c>
      <c r="B3" s="114" t="s">
        <v>1</v>
      </c>
      <c r="C3" s="120" t="s">
        <v>2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ht="16.5" thickBot="1" x14ac:dyDescent="0.3">
      <c r="A4" s="119"/>
      <c r="B4" s="119"/>
      <c r="C4" s="1">
        <v>2024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x14ac:dyDescent="0.25">
      <c r="A5" s="63">
        <v>1</v>
      </c>
      <c r="B5" s="78" t="s">
        <v>66</v>
      </c>
      <c r="C5" s="64">
        <v>0</v>
      </c>
      <c r="D5" s="57"/>
      <c r="E5" s="88"/>
      <c r="F5" s="56"/>
      <c r="G5" s="56"/>
      <c r="H5" s="56"/>
      <c r="I5" s="56"/>
      <c r="J5" s="56"/>
      <c r="K5" s="56"/>
      <c r="L5" s="56"/>
      <c r="M5" s="58"/>
      <c r="N5" s="56"/>
      <c r="O5" s="56"/>
      <c r="P5" s="14">
        <v>0</v>
      </c>
    </row>
    <row r="6" spans="1:16" x14ac:dyDescent="0.25">
      <c r="A6" s="63">
        <v>2</v>
      </c>
      <c r="B6" s="78" t="s">
        <v>67</v>
      </c>
      <c r="C6" s="64">
        <v>150</v>
      </c>
      <c r="D6" s="57"/>
      <c r="E6" s="88"/>
      <c r="F6" s="56"/>
      <c r="G6" s="56"/>
      <c r="H6" s="56"/>
      <c r="I6" s="56"/>
      <c r="J6" s="56"/>
      <c r="K6" s="56"/>
      <c r="L6" s="56"/>
      <c r="M6" s="58"/>
      <c r="N6" s="56"/>
      <c r="O6" s="56"/>
      <c r="P6" s="14">
        <f t="shared" ref="P6:P44" si="0">C6+D6+E6+F6+G6+H6+I6+J6+K6+L6+M6+N6+O6</f>
        <v>150</v>
      </c>
    </row>
    <row r="7" spans="1:16" x14ac:dyDescent="0.25">
      <c r="A7" s="63">
        <v>3</v>
      </c>
      <c r="B7" s="78" t="s">
        <v>68</v>
      </c>
      <c r="C7" s="64">
        <v>150</v>
      </c>
      <c r="D7" s="100"/>
      <c r="E7" s="101"/>
      <c r="F7" s="102"/>
      <c r="G7" s="102"/>
      <c r="H7" s="102"/>
      <c r="I7" s="102"/>
      <c r="J7" s="102"/>
      <c r="K7" s="56"/>
      <c r="L7" s="56"/>
      <c r="M7" s="58"/>
      <c r="N7" s="56"/>
      <c r="O7" s="56"/>
      <c r="P7" s="14">
        <f t="shared" si="0"/>
        <v>150</v>
      </c>
    </row>
    <row r="8" spans="1:16" x14ac:dyDescent="0.25">
      <c r="A8" s="63">
        <v>4</v>
      </c>
      <c r="B8" s="78" t="s">
        <v>69</v>
      </c>
      <c r="C8" s="64">
        <v>189</v>
      </c>
      <c r="D8" s="100"/>
      <c r="E8" s="101"/>
      <c r="F8" s="102"/>
      <c r="G8" s="102"/>
      <c r="H8" s="102"/>
      <c r="I8" s="102"/>
      <c r="J8" s="102"/>
      <c r="K8" s="56"/>
      <c r="L8" s="56"/>
      <c r="M8" s="58"/>
      <c r="N8" s="56"/>
      <c r="O8" s="56"/>
      <c r="P8" s="14">
        <f t="shared" si="0"/>
        <v>189</v>
      </c>
    </row>
    <row r="9" spans="1:16" x14ac:dyDescent="0.25">
      <c r="A9" s="63">
        <v>5</v>
      </c>
      <c r="B9" s="78" t="s">
        <v>70</v>
      </c>
      <c r="C9" s="64">
        <v>300</v>
      </c>
      <c r="D9" s="100"/>
      <c r="E9" s="101"/>
      <c r="F9" s="102"/>
      <c r="G9" s="102"/>
      <c r="H9" s="102"/>
      <c r="I9" s="102"/>
      <c r="J9" s="102"/>
      <c r="K9" s="56"/>
      <c r="L9" s="56"/>
      <c r="M9" s="58"/>
      <c r="N9" s="56"/>
      <c r="O9" s="56"/>
      <c r="P9" s="14">
        <f t="shared" si="0"/>
        <v>300</v>
      </c>
    </row>
    <row r="10" spans="1:16" x14ac:dyDescent="0.25">
      <c r="A10" s="63">
        <v>6</v>
      </c>
      <c r="B10" s="78" t="s">
        <v>71</v>
      </c>
      <c r="C10" s="64">
        <v>150</v>
      </c>
      <c r="D10" s="100"/>
      <c r="E10" s="101"/>
      <c r="F10" s="102"/>
      <c r="G10" s="102"/>
      <c r="H10" s="102"/>
      <c r="I10" s="102"/>
      <c r="J10" s="102"/>
      <c r="K10" s="56"/>
      <c r="L10" s="56"/>
      <c r="M10" s="58"/>
      <c r="N10" s="56"/>
      <c r="O10" s="56"/>
      <c r="P10" s="14">
        <f t="shared" si="0"/>
        <v>150</v>
      </c>
    </row>
    <row r="11" spans="1:16" x14ac:dyDescent="0.25">
      <c r="A11" s="63">
        <v>7</v>
      </c>
      <c r="B11" s="78" t="s">
        <v>72</v>
      </c>
      <c r="C11" s="64">
        <v>150</v>
      </c>
      <c r="D11" s="100"/>
      <c r="E11" s="101"/>
      <c r="F11" s="102"/>
      <c r="G11" s="102"/>
      <c r="H11" s="102">
        <v>30</v>
      </c>
      <c r="I11" s="102"/>
      <c r="J11" s="102"/>
      <c r="K11" s="56"/>
      <c r="L11" s="56"/>
      <c r="M11" s="58"/>
      <c r="N11" s="56"/>
      <c r="O11" s="56"/>
      <c r="P11" s="14">
        <f t="shared" si="0"/>
        <v>180</v>
      </c>
    </row>
    <row r="12" spans="1:16" x14ac:dyDescent="0.25">
      <c r="A12" s="63">
        <v>8</v>
      </c>
      <c r="B12" s="78" t="s">
        <v>73</v>
      </c>
      <c r="C12" s="64">
        <v>165</v>
      </c>
      <c r="D12" s="100"/>
      <c r="E12" s="101">
        <v>200</v>
      </c>
      <c r="F12" s="102"/>
      <c r="G12" s="102"/>
      <c r="H12" s="102"/>
      <c r="I12" s="102"/>
      <c r="J12" s="102">
        <v>150</v>
      </c>
      <c r="K12" s="56"/>
      <c r="L12" s="56"/>
      <c r="M12" s="58"/>
      <c r="N12" s="56"/>
      <c r="O12" s="56"/>
      <c r="P12" s="14">
        <f t="shared" si="0"/>
        <v>515</v>
      </c>
    </row>
    <row r="13" spans="1:16" x14ac:dyDescent="0.25">
      <c r="A13" s="63">
        <v>9</v>
      </c>
      <c r="B13" s="78" t="s">
        <v>74</v>
      </c>
      <c r="C13" s="64">
        <v>150</v>
      </c>
      <c r="D13" s="100"/>
      <c r="E13" s="101"/>
      <c r="F13" s="102"/>
      <c r="G13" s="102"/>
      <c r="H13" s="102"/>
      <c r="I13" s="102"/>
      <c r="J13" s="102"/>
      <c r="K13" s="56"/>
      <c r="L13" s="56"/>
      <c r="M13" s="58"/>
      <c r="N13" s="56"/>
      <c r="O13" s="56"/>
      <c r="P13" s="14">
        <f t="shared" si="0"/>
        <v>150</v>
      </c>
    </row>
    <row r="14" spans="1:16" x14ac:dyDescent="0.25">
      <c r="A14" s="63">
        <v>10</v>
      </c>
      <c r="B14" s="78" t="s">
        <v>137</v>
      </c>
      <c r="C14" s="64">
        <v>150</v>
      </c>
      <c r="D14" s="100"/>
      <c r="E14" s="101"/>
      <c r="F14" s="102"/>
      <c r="G14" s="102"/>
      <c r="H14" s="102"/>
      <c r="I14" s="102"/>
      <c r="J14" s="102"/>
      <c r="K14" s="56"/>
      <c r="L14" s="56"/>
      <c r="M14" s="58"/>
      <c r="N14" s="56"/>
      <c r="O14" s="56"/>
      <c r="P14" s="14">
        <f t="shared" si="0"/>
        <v>150</v>
      </c>
    </row>
    <row r="15" spans="1:16" x14ac:dyDescent="0.25">
      <c r="A15" s="63">
        <v>11</v>
      </c>
      <c r="B15" s="78" t="s">
        <v>75</v>
      </c>
      <c r="C15" s="64">
        <v>300</v>
      </c>
      <c r="D15" s="100">
        <v>150</v>
      </c>
      <c r="E15" s="101"/>
      <c r="F15" s="102"/>
      <c r="G15" s="102"/>
      <c r="H15" s="102"/>
      <c r="I15" s="102"/>
      <c r="J15" s="102"/>
      <c r="K15" s="56"/>
      <c r="L15" s="56"/>
      <c r="M15" s="58"/>
      <c r="N15" s="56"/>
      <c r="O15" s="56"/>
      <c r="P15" s="14">
        <f t="shared" si="0"/>
        <v>450</v>
      </c>
    </row>
    <row r="16" spans="1:16" x14ac:dyDescent="0.25">
      <c r="A16" s="63">
        <v>12</v>
      </c>
      <c r="B16" s="78" t="s">
        <v>76</v>
      </c>
      <c r="C16" s="64">
        <v>300</v>
      </c>
      <c r="D16" s="100"/>
      <c r="E16" s="101"/>
      <c r="F16" s="102"/>
      <c r="G16" s="102"/>
      <c r="H16" s="102">
        <v>16</v>
      </c>
      <c r="I16" s="102"/>
      <c r="J16" s="102"/>
      <c r="K16" s="56"/>
      <c r="L16" s="56"/>
      <c r="M16" s="58"/>
      <c r="N16" s="56"/>
      <c r="O16" s="56"/>
      <c r="P16" s="14">
        <f t="shared" si="0"/>
        <v>316</v>
      </c>
    </row>
    <row r="17" spans="1:16" x14ac:dyDescent="0.25">
      <c r="A17" s="63">
        <v>13</v>
      </c>
      <c r="B17" s="78" t="s">
        <v>77</v>
      </c>
      <c r="C17" s="64">
        <v>0</v>
      </c>
      <c r="D17" s="100"/>
      <c r="E17" s="101"/>
      <c r="F17" s="102"/>
      <c r="G17" s="103">
        <v>300</v>
      </c>
      <c r="H17" s="102"/>
      <c r="I17" s="102"/>
      <c r="J17" s="102"/>
      <c r="K17" s="56"/>
      <c r="L17" s="56">
        <v>300</v>
      </c>
      <c r="M17" s="56"/>
      <c r="N17" s="56"/>
      <c r="O17" s="56"/>
      <c r="P17" s="16">
        <f>C17+D17+E17+F17+G17+H17+I17+J17+K17+L17+M17+N17+O17</f>
        <v>600</v>
      </c>
    </row>
    <row r="18" spans="1:16" x14ac:dyDescent="0.25">
      <c r="A18" s="63">
        <v>14</v>
      </c>
      <c r="B18" s="78" t="s">
        <v>78</v>
      </c>
      <c r="C18" s="64">
        <v>150</v>
      </c>
      <c r="D18" s="100" t="s">
        <v>146</v>
      </c>
      <c r="E18" s="101">
        <v>150</v>
      </c>
      <c r="F18" s="102"/>
      <c r="G18" s="102"/>
      <c r="H18" s="102"/>
      <c r="I18" s="102"/>
      <c r="J18" s="102">
        <v>130</v>
      </c>
      <c r="K18" s="56"/>
      <c r="L18" s="56"/>
      <c r="M18" s="56"/>
      <c r="N18" s="56"/>
      <c r="O18" s="56"/>
      <c r="P18" s="16">
        <f>E18+J18</f>
        <v>280</v>
      </c>
    </row>
    <row r="19" spans="1:16" x14ac:dyDescent="0.25">
      <c r="A19" s="63">
        <v>15</v>
      </c>
      <c r="B19" s="78" t="s">
        <v>79</v>
      </c>
      <c r="C19" s="64">
        <v>300</v>
      </c>
      <c r="D19" s="100"/>
      <c r="E19" s="101"/>
      <c r="F19" s="102"/>
      <c r="G19" s="102">
        <v>150</v>
      </c>
      <c r="H19" s="102"/>
      <c r="I19" s="102"/>
      <c r="J19" s="102"/>
      <c r="K19" s="56">
        <v>150</v>
      </c>
      <c r="L19" s="56"/>
      <c r="M19" s="56"/>
      <c r="N19" s="56"/>
      <c r="O19" s="56"/>
      <c r="P19" s="14">
        <f t="shared" si="0"/>
        <v>600</v>
      </c>
    </row>
    <row r="20" spans="1:16" x14ac:dyDescent="0.25">
      <c r="A20" s="63">
        <v>16</v>
      </c>
      <c r="B20" s="78" t="s">
        <v>80</v>
      </c>
      <c r="C20" s="64">
        <v>0</v>
      </c>
      <c r="D20" s="100"/>
      <c r="E20" s="101"/>
      <c r="F20" s="102"/>
      <c r="G20" s="102"/>
      <c r="H20" s="102"/>
      <c r="I20" s="102"/>
      <c r="J20" s="102">
        <v>150</v>
      </c>
      <c r="K20" s="56"/>
      <c r="L20" s="56"/>
      <c r="M20" s="56">
        <v>150</v>
      </c>
      <c r="N20" s="56"/>
      <c r="O20" s="56"/>
      <c r="P20" s="14">
        <f t="shared" si="0"/>
        <v>300</v>
      </c>
    </row>
    <row r="21" spans="1:16" x14ac:dyDescent="0.25">
      <c r="A21" s="63">
        <v>17</v>
      </c>
      <c r="B21" s="78" t="s">
        <v>81</v>
      </c>
      <c r="C21" s="64">
        <v>165</v>
      </c>
      <c r="D21" s="57"/>
      <c r="E21" s="88"/>
      <c r="F21" s="56"/>
      <c r="G21" s="56"/>
      <c r="H21" s="56">
        <v>150</v>
      </c>
      <c r="I21" s="56"/>
      <c r="J21" s="56"/>
      <c r="K21" s="56"/>
      <c r="L21" s="56"/>
      <c r="M21" s="56"/>
      <c r="N21" s="56"/>
      <c r="O21" s="56"/>
      <c r="P21" s="14">
        <f t="shared" si="0"/>
        <v>315</v>
      </c>
    </row>
    <row r="22" spans="1:16" x14ac:dyDescent="0.25">
      <c r="A22" s="63">
        <v>18</v>
      </c>
      <c r="B22" s="78" t="s">
        <v>82</v>
      </c>
      <c r="C22" s="64">
        <v>446</v>
      </c>
      <c r="D22" s="57"/>
      <c r="E22" s="88"/>
      <c r="F22" s="56"/>
      <c r="G22" s="56"/>
      <c r="H22" s="56"/>
      <c r="I22" s="56"/>
      <c r="J22" s="56">
        <v>210</v>
      </c>
      <c r="K22" s="56"/>
      <c r="L22" s="56"/>
      <c r="M22" s="56"/>
      <c r="N22" s="56"/>
      <c r="O22" s="56"/>
      <c r="P22" s="14">
        <f t="shared" si="0"/>
        <v>656</v>
      </c>
    </row>
    <row r="23" spans="1:16" x14ac:dyDescent="0.25">
      <c r="A23" s="63">
        <v>19</v>
      </c>
      <c r="B23" s="78" t="s">
        <v>83</v>
      </c>
      <c r="C23" s="64">
        <v>150</v>
      </c>
      <c r="D23" s="57"/>
      <c r="E23" s="88">
        <v>300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14">
        <f t="shared" si="0"/>
        <v>450</v>
      </c>
    </row>
    <row r="24" spans="1:16" x14ac:dyDescent="0.25">
      <c r="A24" s="63">
        <v>20</v>
      </c>
      <c r="B24" s="78" t="s">
        <v>84</v>
      </c>
      <c r="C24" s="64">
        <v>150</v>
      </c>
      <c r="D24" s="57"/>
      <c r="E24" s="88"/>
      <c r="F24" s="56"/>
      <c r="G24" s="56"/>
      <c r="H24" s="56">
        <v>139</v>
      </c>
      <c r="I24" s="56"/>
      <c r="J24" s="56"/>
      <c r="K24" s="56"/>
      <c r="L24" s="56"/>
      <c r="M24" s="56"/>
      <c r="N24" s="56"/>
      <c r="O24" s="56"/>
      <c r="P24" s="14">
        <f t="shared" si="0"/>
        <v>289</v>
      </c>
    </row>
    <row r="25" spans="1:16" x14ac:dyDescent="0.25">
      <c r="A25" s="63">
        <v>21</v>
      </c>
      <c r="B25" s="78" t="s">
        <v>85</v>
      </c>
      <c r="C25" s="64">
        <v>150</v>
      </c>
      <c r="D25" s="57"/>
      <c r="E25" s="88"/>
      <c r="F25" s="56"/>
      <c r="G25" s="56"/>
      <c r="H25" s="56"/>
      <c r="I25" s="56"/>
      <c r="J25" s="56"/>
      <c r="K25" s="56">
        <v>150</v>
      </c>
      <c r="L25" s="56"/>
      <c r="M25" s="56"/>
      <c r="N25" s="56"/>
      <c r="O25" s="56"/>
      <c r="P25" s="14">
        <v>150</v>
      </c>
    </row>
    <row r="26" spans="1:16" x14ac:dyDescent="0.25">
      <c r="A26" s="63">
        <v>22</v>
      </c>
      <c r="B26" s="78" t="s">
        <v>86</v>
      </c>
      <c r="C26" s="64">
        <v>300</v>
      </c>
      <c r="D26" s="57"/>
      <c r="E26" s="88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14">
        <f t="shared" si="0"/>
        <v>300</v>
      </c>
    </row>
    <row r="27" spans="1:16" x14ac:dyDescent="0.25">
      <c r="A27" s="63">
        <v>23</v>
      </c>
      <c r="B27" s="78" t="s">
        <v>87</v>
      </c>
      <c r="C27" s="64">
        <v>300</v>
      </c>
      <c r="D27" s="57"/>
      <c r="E27" s="88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14">
        <f t="shared" si="0"/>
        <v>300</v>
      </c>
    </row>
    <row r="28" spans="1:16" x14ac:dyDescent="0.25">
      <c r="A28" s="63">
        <v>24</v>
      </c>
      <c r="B28" s="78" t="s">
        <v>88</v>
      </c>
      <c r="C28" s="65">
        <v>300</v>
      </c>
      <c r="D28" s="59"/>
      <c r="E28" s="88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4">
        <f t="shared" si="0"/>
        <v>300</v>
      </c>
    </row>
    <row r="29" spans="1:16" x14ac:dyDescent="0.25">
      <c r="A29" s="63">
        <v>25</v>
      </c>
      <c r="B29" s="78" t="s">
        <v>89</v>
      </c>
      <c r="C29" s="64">
        <v>0</v>
      </c>
      <c r="D29" s="57"/>
      <c r="E29" s="88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14">
        <v>0</v>
      </c>
    </row>
    <row r="30" spans="1:16" x14ac:dyDescent="0.25">
      <c r="A30" s="63">
        <v>26</v>
      </c>
      <c r="B30" s="78" t="s">
        <v>90</v>
      </c>
      <c r="C30" s="64">
        <v>150</v>
      </c>
      <c r="D30" s="57"/>
      <c r="E30" s="88">
        <v>300</v>
      </c>
      <c r="F30" s="56"/>
      <c r="G30" s="56"/>
      <c r="H30" s="56"/>
      <c r="I30" s="56"/>
      <c r="J30" s="56"/>
      <c r="K30" s="56"/>
      <c r="L30" s="56">
        <v>300</v>
      </c>
      <c r="M30" s="56"/>
      <c r="N30" s="56"/>
      <c r="O30" s="56"/>
      <c r="P30" s="14">
        <f t="shared" si="0"/>
        <v>750</v>
      </c>
    </row>
    <row r="31" spans="1:16" x14ac:dyDescent="0.25">
      <c r="A31" s="63">
        <v>27</v>
      </c>
      <c r="B31" s="78" t="s">
        <v>91</v>
      </c>
      <c r="C31" s="64">
        <v>150</v>
      </c>
      <c r="D31" s="57"/>
      <c r="E31" s="88"/>
      <c r="F31" s="56"/>
      <c r="G31" s="60"/>
      <c r="H31" s="56">
        <v>150</v>
      </c>
      <c r="I31" s="56"/>
      <c r="J31" s="56"/>
      <c r="K31" s="56"/>
      <c r="L31" s="56"/>
      <c r="M31" s="56"/>
      <c r="N31" s="56"/>
      <c r="O31" s="56"/>
      <c r="P31" s="14">
        <f t="shared" si="0"/>
        <v>300</v>
      </c>
    </row>
    <row r="32" spans="1:16" x14ac:dyDescent="0.25">
      <c r="A32" s="63">
        <v>28</v>
      </c>
      <c r="B32" s="78" t="s">
        <v>92</v>
      </c>
      <c r="C32" s="64">
        <v>150</v>
      </c>
      <c r="D32" s="57"/>
      <c r="E32" s="88"/>
      <c r="F32" s="56">
        <v>150</v>
      </c>
      <c r="G32" s="56"/>
      <c r="H32" s="56"/>
      <c r="I32" s="56"/>
      <c r="J32" s="56"/>
      <c r="K32" s="56"/>
      <c r="L32" s="56"/>
      <c r="M32" s="56"/>
      <c r="N32" s="56"/>
      <c r="O32" s="56"/>
      <c r="P32" s="14">
        <f t="shared" si="0"/>
        <v>300</v>
      </c>
    </row>
    <row r="33" spans="1:16" x14ac:dyDescent="0.25">
      <c r="A33" s="63">
        <v>29</v>
      </c>
      <c r="B33" s="78" t="s">
        <v>93</v>
      </c>
      <c r="C33" s="64">
        <v>300</v>
      </c>
      <c r="D33" s="57"/>
      <c r="E33" s="88"/>
      <c r="F33" s="56"/>
      <c r="G33" s="56"/>
      <c r="H33" s="56">
        <v>300</v>
      </c>
      <c r="I33" s="56"/>
      <c r="J33" s="56"/>
      <c r="K33" s="56"/>
      <c r="L33" s="56"/>
      <c r="M33" s="56"/>
      <c r="N33" s="56"/>
      <c r="O33" s="56"/>
      <c r="P33" s="14">
        <f t="shared" si="0"/>
        <v>600</v>
      </c>
    </row>
    <row r="34" spans="1:16" x14ac:dyDescent="0.25">
      <c r="A34" s="63">
        <v>30</v>
      </c>
      <c r="B34" s="78" t="s">
        <v>94</v>
      </c>
      <c r="C34" s="64">
        <v>150</v>
      </c>
      <c r="D34" s="57"/>
      <c r="E34" s="88"/>
      <c r="F34" s="56"/>
      <c r="G34" s="56"/>
      <c r="H34" s="56"/>
      <c r="I34" s="56"/>
      <c r="J34" s="56">
        <v>150</v>
      </c>
      <c r="K34" s="56"/>
      <c r="L34" s="56"/>
      <c r="M34" s="56"/>
      <c r="N34" s="56"/>
      <c r="O34" s="56"/>
      <c r="P34" s="14">
        <f t="shared" si="0"/>
        <v>300</v>
      </c>
    </row>
    <row r="35" spans="1:16" x14ac:dyDescent="0.25">
      <c r="A35" s="63">
        <v>31</v>
      </c>
      <c r="B35" s="78" t="s">
        <v>95</v>
      </c>
      <c r="C35" s="64">
        <v>300</v>
      </c>
      <c r="D35" s="57"/>
      <c r="E35" s="88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14">
        <f>C35+D35+E35+F35+G35+H35+I35+J35+K35+L35+M35+N35+O35</f>
        <v>300</v>
      </c>
    </row>
    <row r="36" spans="1:16" x14ac:dyDescent="0.25">
      <c r="A36" s="63">
        <v>32</v>
      </c>
      <c r="B36" s="78" t="s">
        <v>144</v>
      </c>
      <c r="C36" s="64" t="s">
        <v>143</v>
      </c>
      <c r="D36" s="57"/>
      <c r="E36" s="88"/>
      <c r="F36" s="56">
        <v>150</v>
      </c>
      <c r="G36" s="56"/>
      <c r="H36" s="56">
        <v>30</v>
      </c>
      <c r="I36" s="56"/>
      <c r="J36" s="56"/>
      <c r="K36" s="56"/>
      <c r="L36" s="56"/>
      <c r="M36" s="56"/>
      <c r="N36" s="56"/>
      <c r="O36" s="56">
        <v>150</v>
      </c>
      <c r="P36" s="16">
        <f>SUM(C36:O36)</f>
        <v>330</v>
      </c>
    </row>
    <row r="37" spans="1:16" x14ac:dyDescent="0.25">
      <c r="A37" s="63">
        <v>33</v>
      </c>
      <c r="B37" s="78" t="s">
        <v>96</v>
      </c>
      <c r="C37" s="64">
        <v>150</v>
      </c>
      <c r="D37" s="57"/>
      <c r="E37" s="88"/>
      <c r="F37" s="56">
        <v>117</v>
      </c>
      <c r="G37" s="56"/>
      <c r="H37" s="56"/>
      <c r="I37" s="56"/>
      <c r="J37" s="56"/>
      <c r="K37" s="56"/>
      <c r="L37" s="56"/>
      <c r="M37" s="56"/>
      <c r="N37" s="56"/>
      <c r="O37" s="56"/>
      <c r="P37" s="14">
        <f t="shared" si="0"/>
        <v>267</v>
      </c>
    </row>
    <row r="38" spans="1:16" x14ac:dyDescent="0.25">
      <c r="A38" s="63">
        <v>34</v>
      </c>
      <c r="B38" s="78" t="s">
        <v>97</v>
      </c>
      <c r="C38" s="64">
        <v>150</v>
      </c>
      <c r="D38" s="57"/>
      <c r="E38" s="88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14">
        <f t="shared" si="0"/>
        <v>150</v>
      </c>
    </row>
    <row r="39" spans="1:16" x14ac:dyDescent="0.25">
      <c r="A39" s="63">
        <v>35</v>
      </c>
      <c r="B39" s="78" t="s">
        <v>98</v>
      </c>
      <c r="C39" s="64">
        <v>300</v>
      </c>
      <c r="D39" s="57"/>
      <c r="E39" s="88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14">
        <f t="shared" si="0"/>
        <v>300</v>
      </c>
    </row>
    <row r="40" spans="1:16" x14ac:dyDescent="0.25">
      <c r="A40" s="63">
        <v>36</v>
      </c>
      <c r="B40" s="78" t="s">
        <v>99</v>
      </c>
      <c r="C40" s="64">
        <v>0</v>
      </c>
      <c r="D40" s="57"/>
      <c r="E40" s="88"/>
      <c r="F40" s="56">
        <v>150</v>
      </c>
      <c r="G40" s="56"/>
      <c r="H40" s="56"/>
      <c r="I40" s="56"/>
      <c r="J40" s="56"/>
      <c r="K40" s="56"/>
      <c r="L40" s="56"/>
      <c r="M40" s="56"/>
      <c r="N40" s="56"/>
      <c r="O40" s="56"/>
      <c r="P40" s="14">
        <f>C40+D40+E40+F40+G40+H40+I40+J40+K40+L40+M40+N40+O40</f>
        <v>150</v>
      </c>
    </row>
    <row r="41" spans="1:16" x14ac:dyDescent="0.25">
      <c r="A41" s="63">
        <v>37</v>
      </c>
      <c r="B41" s="78" t="s">
        <v>100</v>
      </c>
      <c r="C41" s="65">
        <v>0</v>
      </c>
      <c r="D41" s="61"/>
      <c r="E41" s="88"/>
      <c r="F41" s="56"/>
      <c r="G41" s="56">
        <v>150</v>
      </c>
      <c r="H41" s="56"/>
      <c r="I41" s="56"/>
      <c r="J41" s="56"/>
      <c r="K41" s="56"/>
      <c r="L41" s="56"/>
      <c r="M41" s="56"/>
      <c r="N41" s="56"/>
      <c r="O41" s="56"/>
      <c r="P41" s="14">
        <f t="shared" si="0"/>
        <v>150</v>
      </c>
    </row>
    <row r="42" spans="1:16" x14ac:dyDescent="0.25">
      <c r="A42" s="63">
        <v>38</v>
      </c>
      <c r="B42" s="78" t="s">
        <v>101</v>
      </c>
      <c r="C42" s="64">
        <v>300</v>
      </c>
      <c r="D42" s="57"/>
      <c r="E42" s="88"/>
      <c r="F42" s="56">
        <v>150</v>
      </c>
      <c r="G42" s="56"/>
      <c r="H42" s="56">
        <v>318</v>
      </c>
      <c r="I42" s="56"/>
      <c r="J42" s="56"/>
      <c r="K42" s="56"/>
      <c r="L42" s="56"/>
      <c r="M42" s="56">
        <v>290</v>
      </c>
      <c r="N42" s="56"/>
      <c r="O42" s="56"/>
      <c r="P42" s="14">
        <f t="shared" si="0"/>
        <v>1058</v>
      </c>
    </row>
    <row r="43" spans="1:16" x14ac:dyDescent="0.25">
      <c r="A43" s="63">
        <v>39</v>
      </c>
      <c r="B43" s="78" t="s">
        <v>102</v>
      </c>
      <c r="C43" s="64">
        <v>0</v>
      </c>
      <c r="D43" s="57"/>
      <c r="E43" s="88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14">
        <f>C43+D43+E43+F43+G43+H43+I43+J43+K43+L43+M43+N43+O43</f>
        <v>0</v>
      </c>
    </row>
    <row r="44" spans="1:16" x14ac:dyDescent="0.25">
      <c r="A44" s="63">
        <v>40</v>
      </c>
      <c r="B44" s="78" t="s">
        <v>103</v>
      </c>
      <c r="C44" s="64">
        <v>150</v>
      </c>
      <c r="D44" s="57"/>
      <c r="E44" s="88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14">
        <f t="shared" si="0"/>
        <v>150</v>
      </c>
    </row>
    <row r="45" spans="1:16" x14ac:dyDescent="0.25">
      <c r="A45" s="63">
        <v>41</v>
      </c>
      <c r="B45" s="78" t="s">
        <v>104</v>
      </c>
      <c r="C45" s="64">
        <v>300</v>
      </c>
      <c r="D45" s="57"/>
      <c r="E45" s="88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14">
        <f>C45+D45+E45+F45+G45+H45+I45+J45+K45+L45+M45+N45+O45</f>
        <v>300</v>
      </c>
    </row>
    <row r="46" spans="1:16" x14ac:dyDescent="0.25">
      <c r="A46" s="63">
        <v>42</v>
      </c>
      <c r="B46" s="104" t="s">
        <v>147</v>
      </c>
      <c r="C46" s="64">
        <v>0</v>
      </c>
      <c r="D46" s="57"/>
      <c r="E46" s="88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6">
        <v>0</v>
      </c>
    </row>
    <row r="47" spans="1:16" x14ac:dyDescent="0.25">
      <c r="A47" s="63">
        <v>43</v>
      </c>
      <c r="B47" s="78" t="s">
        <v>105</v>
      </c>
      <c r="C47" s="64">
        <v>0</v>
      </c>
      <c r="D47" s="57"/>
      <c r="E47" s="88">
        <v>150</v>
      </c>
      <c r="F47" s="56"/>
      <c r="G47" s="56"/>
      <c r="H47" s="56">
        <v>26</v>
      </c>
      <c r="I47" s="56"/>
      <c r="J47" s="56"/>
      <c r="K47" s="56"/>
      <c r="L47" s="56"/>
      <c r="M47" s="56"/>
      <c r="N47" s="56"/>
      <c r="O47" s="56"/>
      <c r="P47" s="16">
        <f>SUM(C47:O47)</f>
        <v>176</v>
      </c>
    </row>
    <row r="48" spans="1:16" ht="18.75" x14ac:dyDescent="0.3">
      <c r="A48" s="63">
        <v>44</v>
      </c>
      <c r="B48" s="78" t="s">
        <v>106</v>
      </c>
      <c r="C48" s="66">
        <v>0</v>
      </c>
      <c r="D48" s="86">
        <v>150</v>
      </c>
      <c r="E48" s="89"/>
      <c r="F48" s="85"/>
      <c r="G48" s="85"/>
      <c r="H48" s="85"/>
      <c r="I48" s="85"/>
      <c r="J48" s="85"/>
      <c r="K48" s="85"/>
      <c r="L48" s="85"/>
      <c r="M48" s="85"/>
      <c r="N48" s="85"/>
      <c r="O48" s="62"/>
      <c r="P48" s="105">
        <f>C48+D48+E48+F48+G48+H48+I48+J48+K48+L48+M48+N48+O48</f>
        <v>150</v>
      </c>
    </row>
    <row r="49" spans="1:16" ht="18.75" x14ac:dyDescent="0.3">
      <c r="A49" s="63">
        <v>45</v>
      </c>
      <c r="B49" s="78" t="s">
        <v>148</v>
      </c>
      <c r="C49" s="66"/>
      <c r="D49" s="86"/>
      <c r="E49" s="89"/>
      <c r="F49" s="85"/>
      <c r="G49" s="85"/>
      <c r="H49" s="85"/>
      <c r="I49" s="85"/>
      <c r="J49" s="85"/>
      <c r="K49" s="85"/>
      <c r="L49" s="85">
        <v>300</v>
      </c>
      <c r="M49" s="85"/>
      <c r="N49" s="85"/>
      <c r="O49" s="62"/>
      <c r="P49" s="106">
        <f>SUM(C49:O49)</f>
        <v>300</v>
      </c>
    </row>
    <row r="50" spans="1:16" ht="18.75" x14ac:dyDescent="0.3">
      <c r="A50" s="63">
        <v>46</v>
      </c>
      <c r="B50" s="78" t="s">
        <v>149</v>
      </c>
      <c r="C50" s="66"/>
      <c r="D50" s="86"/>
      <c r="E50" s="89"/>
      <c r="F50" s="85"/>
      <c r="G50" s="85"/>
      <c r="H50" s="85"/>
      <c r="I50" s="85"/>
      <c r="J50" s="85"/>
      <c r="K50" s="85"/>
      <c r="L50" s="85"/>
      <c r="M50" s="85">
        <v>150</v>
      </c>
      <c r="N50" s="85">
        <v>150</v>
      </c>
      <c r="O50" s="62"/>
      <c r="P50" s="106">
        <f>SUM(C50:O50)</f>
        <v>300</v>
      </c>
    </row>
    <row r="51" spans="1:16" x14ac:dyDescent="0.25">
      <c r="A51" s="15"/>
      <c r="B51" s="18" t="s">
        <v>15</v>
      </c>
      <c r="C51" s="87">
        <f>SUM(C5:C48)</f>
        <v>7115</v>
      </c>
      <c r="D51" s="87">
        <f>SUM(D5:D48 )</f>
        <v>300</v>
      </c>
      <c r="E51" s="90">
        <f t="shared" ref="E51:N51" si="1">SUM(E5:E47)</f>
        <v>1100</v>
      </c>
      <c r="F51" s="87">
        <f t="shared" si="1"/>
        <v>717</v>
      </c>
      <c r="G51" s="87">
        <f t="shared" si="1"/>
        <v>600</v>
      </c>
      <c r="H51" s="87">
        <f t="shared" si="1"/>
        <v>1159</v>
      </c>
      <c r="I51" s="87">
        <f t="shared" si="1"/>
        <v>0</v>
      </c>
      <c r="J51" s="87">
        <f t="shared" si="1"/>
        <v>790</v>
      </c>
      <c r="K51" s="87">
        <f t="shared" si="1"/>
        <v>300</v>
      </c>
      <c r="L51" s="87">
        <f>SUM(L5:L50)</f>
        <v>900</v>
      </c>
      <c r="M51" s="57">
        <f t="shared" si="1"/>
        <v>440</v>
      </c>
      <c r="N51" s="57">
        <f t="shared" si="1"/>
        <v>0</v>
      </c>
      <c r="O51" s="57">
        <f>SUM(O5:O48)</f>
        <v>150</v>
      </c>
      <c r="P51" s="87">
        <f>SUM(P5:P50)</f>
        <v>13571</v>
      </c>
    </row>
    <row r="52" spans="1:16" ht="15.75" x14ac:dyDescent="0.25">
      <c r="A52" s="7"/>
      <c r="B52" s="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21" t="s">
        <v>58</v>
      </c>
      <c r="O52" s="121"/>
      <c r="P52" s="121"/>
    </row>
    <row r="53" spans="1:16" ht="15.75" x14ac:dyDescent="0.25">
      <c r="A53" s="7"/>
      <c r="B53" s="20" t="s">
        <v>59</v>
      </c>
      <c r="C53" s="19" t="s">
        <v>107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6" x14ac:dyDescent="0.25">
      <c r="A54" s="21"/>
      <c r="B54" s="22" t="s">
        <v>60</v>
      </c>
      <c r="C54" s="22"/>
      <c r="D54" s="22"/>
      <c r="E54" s="11"/>
      <c r="F54" s="11"/>
      <c r="G54" s="11"/>
      <c r="H54" s="11"/>
      <c r="I54" s="11"/>
      <c r="J54" s="11"/>
      <c r="K54" s="11"/>
      <c r="L54" s="11"/>
      <c r="M54" s="109" t="s">
        <v>61</v>
      </c>
      <c r="N54" s="109"/>
      <c r="O54" s="109"/>
      <c r="P54" s="109"/>
    </row>
    <row r="55" spans="1:16" x14ac:dyDescent="0.25">
      <c r="A55" s="7"/>
      <c r="E55" s="11"/>
      <c r="F55" s="11"/>
      <c r="G55" s="11"/>
      <c r="H55" s="11"/>
      <c r="I55" s="11"/>
      <c r="J55" s="11"/>
      <c r="K55" s="11"/>
      <c r="L55" s="11"/>
    </row>
    <row r="56" spans="1:16" x14ac:dyDescent="0.25">
      <c r="A56" s="7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25">
      <c r="B57" s="23" t="s">
        <v>62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0" t="s">
        <v>63</v>
      </c>
      <c r="N57" s="110"/>
      <c r="O57" s="110"/>
      <c r="P57" s="110"/>
    </row>
    <row r="58" spans="1:16" x14ac:dyDescent="0.25">
      <c r="B58" s="24" t="s">
        <v>64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07" t="s">
        <v>65</v>
      </c>
      <c r="N58" s="107"/>
      <c r="O58" s="107"/>
      <c r="P58" s="107"/>
    </row>
  </sheetData>
  <mergeCells count="8">
    <mergeCell ref="M57:P57"/>
    <mergeCell ref="M58:P58"/>
    <mergeCell ref="A1:P1"/>
    <mergeCell ref="A3:A4"/>
    <mergeCell ref="B3:B4"/>
    <mergeCell ref="C3:P3"/>
    <mergeCell ref="N52:P52"/>
    <mergeCell ref="M54:P54"/>
  </mergeCells>
  <hyperlinks>
    <hyperlink ref="B5" r:id="rId1" tooltip="SMK YASIHA GUBUG" display="http://192.168.50.33/inlislite3/backend/member/member/update?id=155558" xr:uid="{00000000-0004-0000-0100-000000000000}"/>
    <hyperlink ref="B23" r:id="rId2" tooltip="SMA N 8" display="http://192.168.50.33/inlislite3/backend/member/member/update?id=155555" xr:uid="{00000000-0004-0000-0100-000001000000}"/>
    <hyperlink ref="B16" r:id="rId3" tooltip="SMA N 1" display="http://192.168.50.33/inlislite3/backend/member/member/update?id=155554" xr:uid="{00000000-0004-0000-0100-000002000000}"/>
    <hyperlink ref="B9" r:id="rId4" tooltip="MAN 1" display="http://192.168.50.33/inlislite3/backend/member/member/update?id=155550" xr:uid="{00000000-0004-0000-0100-000003000000}"/>
    <hyperlink ref="B41" r:id="rId5" tooltip="SMA N 7 " display="http://192.168.50.33/inlislite3/backend/member/member/update?id=155541" xr:uid="{00000000-0004-0000-0100-000004000000}"/>
    <hyperlink ref="B24" r:id="rId6" tooltip="SMA N 9" display="http://192.168.50.33/inlislite3/backend/member/member/update?id=155534" xr:uid="{00000000-0004-0000-0100-000005000000}"/>
    <hyperlink ref="B34" r:id="rId7" tooltip="SMK IBU KARTINI" display="http://192.168.50.33/inlislite3/backend/member/member/update?id=155522" xr:uid="{00000000-0004-0000-0100-000006000000}"/>
    <hyperlink ref="B43" r:id="rId8" tooltip="SMK NEGERI 6 SEMARANG" display="http://192.168.50.33/inlislite3/backend/member/member/update?id=155521" xr:uid="{00000000-0004-0000-0100-000007000000}"/>
    <hyperlink ref="B30" r:id="rId9" tooltip="SMA NEGERI 7 SEMARANG" display="http://192.168.50.33/inlislite3/backend/member/member/update?id=155519" xr:uid="{00000000-0004-0000-0100-000008000000}"/>
    <hyperlink ref="B28" r:id="rId10" tooltip="SMA NEGERI 2 SEMARANG" display="http://192.168.50.33/inlislite3/backend/member/member/update?id=155518" xr:uid="{00000000-0004-0000-0100-000009000000}"/>
    <hyperlink ref="B26" r:id="rId11" tooltip="SMA NEGERI 11 SEMARANG" display="http://192.168.50.33/inlislite3/backend/member/member/update?id=155517" xr:uid="{00000000-0004-0000-0100-00000A000000}"/>
    <hyperlink ref="B42" r:id="rId12" tooltip="SMK NEGERI 11 SEMARANG" display="http://192.168.50.33/inlislite3/backend/member/member/update?id=155516" xr:uid="{00000000-0004-0000-0100-00000B000000}"/>
    <hyperlink ref="B8" r:id="rId13" tooltip="MA ISLAM NURUL HUDA" display="http://192.168.50.33/inlislite3/backend/member/member/update?id=155515" xr:uid="{00000000-0004-0000-0100-00000C000000}"/>
    <hyperlink ref="B7" r:id="rId14" tooltip="MA AL ASROR" display="http://192.168.50.33/inlislite3/backend/member/member/update?id=155514" xr:uid="{00000000-0004-0000-0100-00000D000000}"/>
    <hyperlink ref="B31" r:id="rId15" tooltip="SMA NEGERI 9 SEMARANG" display="http://192.168.50.33/inlislite3/backend/member/member/update?id=155513" xr:uid="{00000000-0004-0000-0100-00000E000000}"/>
    <hyperlink ref="B27" r:id="rId16" tooltip="SMA NEGERI 15 SEMARANG" display="http://192.168.50.33/inlislite3/backend/member/member/update?id=155502" xr:uid="{00000000-0004-0000-0100-00000F000000}"/>
    <hyperlink ref="B14" r:id="rId17" tooltip="SMA MUAHMMADIYAH 1 SEMARANG" display="http://192.168.50.33/inlislite3/backend/member/member/update?id=155501" xr:uid="{00000000-0004-0000-0100-000010000000}"/>
    <hyperlink ref="B44" r:id="rId18" tooltip="SMK WIDYA PRAJA UNGARAN" display="http://192.168.50.33/inlislite3/backend/member/member/update?id=155500" xr:uid="{00000000-0004-0000-0100-000011000000}"/>
    <hyperlink ref="B15" r:id="rId19" tooltip="SMA MULTAZAM" display="http://192.168.50.33/inlislite3/backend/member/member/update?id=155499" xr:uid="{00000000-0004-0000-0100-000012000000}"/>
    <hyperlink ref="B45" r:id="rId20" tooltip="SMK YPE" display="http://192.168.50.33/inlislite3/backend/member/member/update?id=156501" xr:uid="{00000000-0004-0000-0100-000013000000}"/>
    <hyperlink ref="B33" r:id="rId21" tooltip="SMK FARMASI" display="http://192.168.50.33/inlislite3/backend/member/member/update?id=155520" xr:uid="{00000000-0004-0000-0100-000014000000}"/>
  </hyperlinks>
  <pageMargins left="0.7" right="0.7" top="0.75" bottom="0.75" header="0.3" footer="0.3"/>
  <pageSetup paperSize="5" scale="80" orientation="landscape"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6"/>
  <sheetViews>
    <sheetView view="pageBreakPreview" zoomScale="106" zoomScaleNormal="100" zoomScaleSheetLayoutView="106" workbookViewId="0">
      <selection activeCell="O8" sqref="O8"/>
    </sheetView>
  </sheetViews>
  <sheetFormatPr defaultRowHeight="15" x14ac:dyDescent="0.25"/>
  <cols>
    <col min="2" max="2" width="37.28515625" customWidth="1"/>
    <col min="3" max="3" width="13.7109375" customWidth="1"/>
    <col min="4" max="4" width="9.28515625" customWidth="1"/>
    <col min="5" max="5" width="7.7109375" customWidth="1"/>
    <col min="6" max="6" width="10.85546875" customWidth="1"/>
    <col min="7" max="7" width="11" customWidth="1"/>
    <col min="8" max="8" width="8.85546875" customWidth="1"/>
    <col min="9" max="9" width="10.7109375" customWidth="1"/>
    <col min="10" max="10" width="9.140625" customWidth="1"/>
    <col min="11" max="11" width="11.42578125" customWidth="1"/>
    <col min="12" max="12" width="9.7109375" customWidth="1"/>
    <col min="13" max="14" width="10" customWidth="1"/>
    <col min="15" max="15" width="11.85546875" customWidth="1"/>
    <col min="16" max="16" width="13.140625" customWidth="1"/>
  </cols>
  <sheetData>
    <row r="1" spans="1:16" ht="23.25" x14ac:dyDescent="0.35">
      <c r="A1" s="113" t="s">
        <v>139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ht="15.75" thickBot="1" x14ac:dyDescent="0.3"/>
    <row r="3" spans="1:16" ht="16.5" thickBot="1" x14ac:dyDescent="0.3">
      <c r="A3" s="114" t="s">
        <v>0</v>
      </c>
      <c r="B3" s="114" t="s">
        <v>1</v>
      </c>
      <c r="C3" s="114">
        <v>2024</v>
      </c>
      <c r="D3" s="118" t="s">
        <v>2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6.5" thickBot="1" x14ac:dyDescent="0.3">
      <c r="A4" s="119"/>
      <c r="B4" s="115"/>
      <c r="C4" s="115"/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71" t="s">
        <v>14</v>
      </c>
      <c r="P4" s="71" t="s">
        <v>15</v>
      </c>
    </row>
    <row r="5" spans="1:16" ht="15.75" x14ac:dyDescent="0.25">
      <c r="A5" s="25">
        <v>1</v>
      </c>
      <c r="B5" s="76" t="s">
        <v>108</v>
      </c>
      <c r="C5" s="26">
        <v>300</v>
      </c>
      <c r="D5" s="26">
        <v>150</v>
      </c>
      <c r="E5" s="26"/>
      <c r="F5" s="26"/>
      <c r="G5" s="26"/>
      <c r="H5" s="26">
        <v>31</v>
      </c>
      <c r="I5" s="26"/>
      <c r="J5" s="26"/>
      <c r="K5" s="26"/>
      <c r="L5" s="26">
        <v>150</v>
      </c>
      <c r="M5" s="67"/>
      <c r="N5" s="67"/>
      <c r="O5" s="70">
        <v>150</v>
      </c>
      <c r="P5" s="30">
        <f>SUM(C5:O5)</f>
        <v>781</v>
      </c>
    </row>
    <row r="6" spans="1:16" ht="15.75" x14ac:dyDescent="0.25">
      <c r="A6" s="25">
        <f>A5+1</f>
        <v>2</v>
      </c>
      <c r="B6" s="76" t="s">
        <v>109</v>
      </c>
      <c r="C6" s="27">
        <v>150</v>
      </c>
      <c r="D6" s="27"/>
      <c r="E6" s="27"/>
      <c r="F6" s="27"/>
      <c r="G6" s="27"/>
      <c r="H6" s="27"/>
      <c r="I6" s="27"/>
      <c r="J6" s="27"/>
      <c r="K6" s="27"/>
      <c r="L6" s="27"/>
      <c r="M6" s="68"/>
      <c r="N6" s="68"/>
      <c r="O6" s="70"/>
      <c r="P6" s="30">
        <f t="shared" ref="P6:P15" si="0">SUM(C6:O6)</f>
        <v>150</v>
      </c>
    </row>
    <row r="7" spans="1:16" ht="15.75" x14ac:dyDescent="0.25">
      <c r="A7" s="25">
        <f t="shared" ref="A7:A13" si="1">A6+1</f>
        <v>3</v>
      </c>
      <c r="B7" s="76" t="s">
        <v>110</v>
      </c>
      <c r="C7" s="27">
        <v>450</v>
      </c>
      <c r="D7" s="27"/>
      <c r="E7" s="27"/>
      <c r="F7" s="27"/>
      <c r="G7" s="27"/>
      <c r="H7" s="27"/>
      <c r="I7" s="27"/>
      <c r="J7" s="27"/>
      <c r="K7" s="27"/>
      <c r="L7" s="27">
        <v>300</v>
      </c>
      <c r="M7" s="68"/>
      <c r="N7" s="68"/>
      <c r="O7" s="70">
        <v>410</v>
      </c>
      <c r="P7" s="30">
        <f t="shared" si="0"/>
        <v>1160</v>
      </c>
    </row>
    <row r="8" spans="1:16" ht="15.75" x14ac:dyDescent="0.25">
      <c r="A8" s="25">
        <f t="shared" si="1"/>
        <v>4</v>
      </c>
      <c r="B8" s="76" t="s">
        <v>111</v>
      </c>
      <c r="C8" s="27">
        <v>300</v>
      </c>
      <c r="D8" s="27"/>
      <c r="E8" s="27"/>
      <c r="F8" s="27"/>
      <c r="G8" s="27"/>
      <c r="H8" s="27">
        <v>300</v>
      </c>
      <c r="I8" s="27"/>
      <c r="J8" s="27"/>
      <c r="K8" s="27"/>
      <c r="L8" s="27"/>
      <c r="M8" s="68"/>
      <c r="N8" s="68"/>
      <c r="O8" s="70"/>
      <c r="P8" s="30">
        <f t="shared" si="0"/>
        <v>600</v>
      </c>
    </row>
    <row r="9" spans="1:16" ht="15.75" x14ac:dyDescent="0.25">
      <c r="A9" s="25">
        <f t="shared" si="1"/>
        <v>5</v>
      </c>
      <c r="B9" s="76" t="s">
        <v>112</v>
      </c>
      <c r="C9" s="27">
        <v>300</v>
      </c>
      <c r="D9" s="27"/>
      <c r="E9" s="27"/>
      <c r="F9" s="27"/>
      <c r="G9" s="27"/>
      <c r="H9" s="27"/>
      <c r="I9" s="27">
        <v>300</v>
      </c>
      <c r="J9" s="27"/>
      <c r="K9" s="27"/>
      <c r="L9" s="27"/>
      <c r="M9" s="68"/>
      <c r="N9" s="68"/>
      <c r="O9" s="70"/>
      <c r="P9" s="30">
        <f t="shared" si="0"/>
        <v>600</v>
      </c>
    </row>
    <row r="10" spans="1:16" ht="15.75" x14ac:dyDescent="0.25">
      <c r="A10" s="25">
        <f t="shared" si="1"/>
        <v>6</v>
      </c>
      <c r="B10" s="76" t="s">
        <v>113</v>
      </c>
      <c r="C10" s="27">
        <v>290</v>
      </c>
      <c r="D10" s="92"/>
      <c r="E10" s="27">
        <v>300</v>
      </c>
      <c r="F10" s="27"/>
      <c r="G10" s="27"/>
      <c r="H10" s="27"/>
      <c r="I10" s="27"/>
      <c r="J10" s="27"/>
      <c r="K10" s="27"/>
      <c r="L10" s="27"/>
      <c r="M10" s="68"/>
      <c r="N10" s="68"/>
      <c r="O10" s="70"/>
      <c r="P10" s="30">
        <f t="shared" si="0"/>
        <v>590</v>
      </c>
    </row>
    <row r="11" spans="1:16" ht="15.75" x14ac:dyDescent="0.25">
      <c r="A11" s="25">
        <f t="shared" si="1"/>
        <v>7</v>
      </c>
      <c r="B11" s="76" t="s">
        <v>114</v>
      </c>
      <c r="C11" s="27">
        <v>150</v>
      </c>
      <c r="D11" s="27"/>
      <c r="E11" s="27"/>
      <c r="F11" s="27"/>
      <c r="G11" s="27">
        <v>300</v>
      </c>
      <c r="H11" s="27"/>
      <c r="I11" s="27"/>
      <c r="J11" s="27"/>
      <c r="K11" s="27"/>
      <c r="L11" s="27"/>
      <c r="M11" s="68"/>
      <c r="N11" s="68"/>
      <c r="O11" s="70"/>
      <c r="P11" s="30">
        <f t="shared" si="0"/>
        <v>450</v>
      </c>
    </row>
    <row r="12" spans="1:16" ht="15.75" x14ac:dyDescent="0.25">
      <c r="A12" s="25">
        <f t="shared" si="1"/>
        <v>8</v>
      </c>
      <c r="B12" s="76" t="s">
        <v>115</v>
      </c>
      <c r="C12" s="27">
        <v>150</v>
      </c>
      <c r="D12" s="27"/>
      <c r="E12" s="27"/>
      <c r="F12" s="27"/>
      <c r="G12" s="27"/>
      <c r="H12" s="27"/>
      <c r="I12" s="27"/>
      <c r="J12" s="27"/>
      <c r="K12" s="27">
        <v>150</v>
      </c>
      <c r="L12" s="27"/>
      <c r="M12" s="68"/>
      <c r="N12" s="68"/>
      <c r="O12" s="70"/>
      <c r="P12" s="30">
        <f t="shared" si="0"/>
        <v>300</v>
      </c>
    </row>
    <row r="13" spans="1:16" ht="15.75" x14ac:dyDescent="0.25">
      <c r="A13" s="25">
        <f t="shared" si="1"/>
        <v>9</v>
      </c>
      <c r="B13" s="76" t="s">
        <v>116</v>
      </c>
      <c r="C13" s="27">
        <v>150</v>
      </c>
      <c r="D13" s="27"/>
      <c r="E13" s="27"/>
      <c r="F13" s="27">
        <v>150</v>
      </c>
      <c r="G13" s="27"/>
      <c r="H13" s="27"/>
      <c r="I13" s="27"/>
      <c r="J13" s="27"/>
      <c r="K13" s="27"/>
      <c r="L13" s="27"/>
      <c r="M13" s="68"/>
      <c r="N13" s="68"/>
      <c r="O13" s="70"/>
      <c r="P13" s="30">
        <f t="shared" si="0"/>
        <v>300</v>
      </c>
    </row>
    <row r="14" spans="1:16" ht="15.75" x14ac:dyDescent="0.25">
      <c r="A14" s="28">
        <v>10</v>
      </c>
      <c r="B14" s="77" t="s">
        <v>117</v>
      </c>
      <c r="C14" s="29">
        <v>100</v>
      </c>
      <c r="D14" s="29"/>
      <c r="E14" s="29"/>
      <c r="F14" s="29"/>
      <c r="G14" s="29"/>
      <c r="H14" s="29"/>
      <c r="I14" s="29"/>
      <c r="J14" s="29"/>
      <c r="K14" s="29"/>
      <c r="L14" s="29"/>
      <c r="M14" s="69"/>
      <c r="N14" s="69"/>
      <c r="O14" s="70"/>
      <c r="P14" s="30">
        <f t="shared" si="0"/>
        <v>100</v>
      </c>
    </row>
    <row r="15" spans="1:16" ht="15.75" x14ac:dyDescent="0.25">
      <c r="A15" s="25">
        <v>11</v>
      </c>
      <c r="B15" s="76" t="s">
        <v>118</v>
      </c>
      <c r="C15" s="30">
        <v>400</v>
      </c>
      <c r="D15" s="30">
        <v>400</v>
      </c>
      <c r="E15" s="30"/>
      <c r="F15" s="30"/>
      <c r="G15" s="30"/>
      <c r="H15" s="30"/>
      <c r="I15" s="30"/>
      <c r="J15" s="30"/>
      <c r="K15" s="30"/>
      <c r="L15" s="30"/>
      <c r="M15" s="70"/>
      <c r="N15" s="70"/>
      <c r="O15" s="70"/>
      <c r="P15" s="30">
        <f t="shared" si="0"/>
        <v>800</v>
      </c>
    </row>
    <row r="16" spans="1:16" ht="15.75" x14ac:dyDescent="0.25">
      <c r="A16" s="25">
        <v>12</v>
      </c>
      <c r="B16" s="76" t="s">
        <v>150</v>
      </c>
      <c r="C16" s="30" t="s">
        <v>143</v>
      </c>
      <c r="D16" s="30"/>
      <c r="E16" s="30"/>
      <c r="F16" s="30"/>
      <c r="G16" s="30"/>
      <c r="H16" s="30"/>
      <c r="I16" s="30"/>
      <c r="J16" s="30"/>
      <c r="K16" s="30"/>
      <c r="L16" s="30"/>
      <c r="M16" s="70"/>
      <c r="N16" s="70">
        <v>200</v>
      </c>
      <c r="O16" s="70"/>
      <c r="P16" s="30">
        <f>SUM(D16:O16)</f>
        <v>200</v>
      </c>
    </row>
    <row r="17" spans="1:16" ht="15.75" x14ac:dyDescent="0.25">
      <c r="A17" s="15"/>
      <c r="B17" s="17" t="s">
        <v>15</v>
      </c>
      <c r="C17" s="75">
        <f t="shared" ref="C17:O17" si="2">SUM(C5:C15)</f>
        <v>2740</v>
      </c>
      <c r="D17" s="93">
        <f t="shared" si="2"/>
        <v>550</v>
      </c>
      <c r="E17" s="75">
        <f t="shared" si="2"/>
        <v>300</v>
      </c>
      <c r="F17" s="75">
        <f t="shared" si="2"/>
        <v>150</v>
      </c>
      <c r="G17" s="75">
        <f t="shared" si="2"/>
        <v>300</v>
      </c>
      <c r="H17" s="75">
        <f t="shared" si="2"/>
        <v>331</v>
      </c>
      <c r="I17" s="75">
        <f t="shared" si="2"/>
        <v>300</v>
      </c>
      <c r="J17" s="75">
        <f t="shared" si="2"/>
        <v>0</v>
      </c>
      <c r="K17" s="75">
        <f t="shared" si="2"/>
        <v>150</v>
      </c>
      <c r="L17" s="75">
        <f t="shared" si="2"/>
        <v>450</v>
      </c>
      <c r="M17" s="84">
        <f t="shared" si="2"/>
        <v>0</v>
      </c>
      <c r="N17" s="84">
        <f t="shared" si="2"/>
        <v>0</v>
      </c>
      <c r="O17" s="84">
        <f t="shared" si="2"/>
        <v>560</v>
      </c>
      <c r="P17" s="75">
        <f>SUM(P5:P16)</f>
        <v>6031</v>
      </c>
    </row>
    <row r="18" spans="1:16" ht="15.75" x14ac:dyDescent="0.25">
      <c r="A18" s="7"/>
      <c r="B18" s="8"/>
      <c r="C18" s="74"/>
      <c r="D18" s="19"/>
      <c r="E18" s="19"/>
      <c r="F18" s="19"/>
      <c r="G18" s="19"/>
      <c r="H18" s="19"/>
      <c r="I18" s="19"/>
      <c r="J18" s="19"/>
      <c r="K18" s="19"/>
      <c r="L18" s="19"/>
      <c r="M18" s="72"/>
      <c r="N18" s="72"/>
      <c r="O18" s="72"/>
      <c r="P18" s="73"/>
    </row>
    <row r="19" spans="1:16" ht="15.75" x14ac:dyDescent="0.25">
      <c r="E19" s="19"/>
      <c r="F19" s="19"/>
      <c r="G19" s="19"/>
      <c r="H19" s="19"/>
      <c r="I19" s="19"/>
      <c r="J19" s="19"/>
      <c r="K19" s="19"/>
      <c r="L19" s="19"/>
      <c r="M19" s="122" t="s">
        <v>58</v>
      </c>
      <c r="N19" s="122"/>
      <c r="O19" s="122"/>
      <c r="P19" s="122"/>
    </row>
    <row r="20" spans="1:16" ht="15.75" x14ac:dyDescent="0.25">
      <c r="A20" s="31"/>
      <c r="B20" s="20" t="s">
        <v>59</v>
      </c>
      <c r="C20" s="20"/>
      <c r="D20" s="11"/>
      <c r="E20" s="7"/>
      <c r="F20" s="8"/>
      <c r="G20" s="8"/>
      <c r="H20" s="19"/>
      <c r="I20" s="19"/>
      <c r="J20" s="19"/>
      <c r="K20" s="19"/>
      <c r="L20" s="19"/>
    </row>
    <row r="21" spans="1:16" x14ac:dyDescent="0.25">
      <c r="A21" s="123" t="s">
        <v>60</v>
      </c>
      <c r="B21" s="123"/>
      <c r="C21" s="123"/>
      <c r="D21" s="32"/>
      <c r="E21" s="11"/>
      <c r="F21" s="11"/>
      <c r="G21" s="11"/>
      <c r="H21" s="11"/>
      <c r="I21" s="11"/>
      <c r="J21" s="11"/>
      <c r="K21" s="11"/>
      <c r="L21" s="11"/>
      <c r="M21" s="109" t="s">
        <v>61</v>
      </c>
      <c r="N21" s="109"/>
      <c r="O21" s="109"/>
      <c r="P21" s="109"/>
    </row>
    <row r="22" spans="1:16" x14ac:dyDescent="0.25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6" x14ac:dyDescent="0.25">
      <c r="A23" s="12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5">
      <c r="A24" s="110" t="s">
        <v>62</v>
      </c>
      <c r="B24" s="110"/>
      <c r="C24" s="110"/>
      <c r="D24" s="11"/>
      <c r="E24" s="11"/>
      <c r="F24" s="11"/>
      <c r="G24" s="11"/>
      <c r="H24" s="11"/>
      <c r="I24" s="11"/>
      <c r="J24" s="11"/>
      <c r="K24" s="11"/>
      <c r="L24" s="11"/>
      <c r="M24" s="110" t="s">
        <v>63</v>
      </c>
      <c r="N24" s="110"/>
      <c r="O24" s="110"/>
      <c r="P24" s="110"/>
    </row>
    <row r="25" spans="1:16" x14ac:dyDescent="0.25">
      <c r="A25" s="107" t="s">
        <v>64</v>
      </c>
      <c r="B25" s="107"/>
      <c r="C25" s="107"/>
      <c r="D25" s="13"/>
      <c r="E25" s="11"/>
      <c r="F25" s="11"/>
      <c r="G25" s="11"/>
      <c r="H25" s="11"/>
      <c r="I25" s="11"/>
      <c r="J25" s="11"/>
      <c r="K25" s="11"/>
      <c r="L25" s="11"/>
      <c r="M25" s="107" t="s">
        <v>65</v>
      </c>
      <c r="N25" s="107"/>
      <c r="O25" s="107"/>
      <c r="P25" s="107"/>
    </row>
    <row r="26" spans="1:16" x14ac:dyDescent="0.25">
      <c r="E26" s="13"/>
      <c r="F26" s="13"/>
      <c r="G26" s="13"/>
      <c r="H26" s="13"/>
      <c r="I26" s="13"/>
      <c r="J26" s="13"/>
      <c r="K26" s="13"/>
      <c r="L26" s="13"/>
    </row>
  </sheetData>
  <mergeCells count="12">
    <mergeCell ref="M25:P25"/>
    <mergeCell ref="A1:P1"/>
    <mergeCell ref="A3:A4"/>
    <mergeCell ref="B3:B4"/>
    <mergeCell ref="C3:C4"/>
    <mergeCell ref="D3:P3"/>
    <mergeCell ref="M19:P19"/>
    <mergeCell ref="A21:C21"/>
    <mergeCell ref="M21:P21"/>
    <mergeCell ref="A24:C24"/>
    <mergeCell ref="A25:C25"/>
    <mergeCell ref="M24:P24"/>
  </mergeCells>
  <hyperlinks>
    <hyperlink ref="B5" r:id="rId1" tooltip="SMA N 18" display="http://192.168.50.33/inlislite3/backend/member/member/update?id=155645" xr:uid="{00000000-0004-0000-0200-000000000000}"/>
  </hyperlinks>
  <pageMargins left="0.7" right="0.7" top="0.75" bottom="0.75" header="0.3" footer="0.3"/>
  <pageSetup scale="6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view="pageBreakPreview" zoomScale="80" zoomScaleNormal="100" zoomScaleSheetLayoutView="80" workbookViewId="0">
      <selection activeCell="O16" sqref="O16"/>
    </sheetView>
  </sheetViews>
  <sheetFormatPr defaultRowHeight="15" x14ac:dyDescent="0.25"/>
  <cols>
    <col min="1" max="1" width="10.28515625" customWidth="1"/>
    <col min="2" max="2" width="21.42578125" customWidth="1"/>
    <col min="5" max="5" width="12.140625" customWidth="1"/>
    <col min="11" max="11" width="12.5703125" customWidth="1"/>
    <col min="12" max="12" width="12.42578125" customWidth="1"/>
    <col min="13" max="13" width="13" customWidth="1"/>
    <col min="14" max="14" width="12.42578125" customWidth="1"/>
    <col min="15" max="15" width="11.42578125" customWidth="1"/>
    <col min="16" max="16" width="12.42578125" customWidth="1"/>
  </cols>
  <sheetData>
    <row r="1" spans="1:18" ht="23.25" x14ac:dyDescent="0.35">
      <c r="A1" s="113" t="s">
        <v>136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8" ht="15.75" thickBot="1" x14ac:dyDescent="0.3"/>
    <row r="3" spans="1:18" ht="21" thickBot="1" x14ac:dyDescent="0.3">
      <c r="A3" s="124" t="s">
        <v>0</v>
      </c>
      <c r="B3" s="124" t="s">
        <v>119</v>
      </c>
      <c r="C3" s="124" t="s">
        <v>120</v>
      </c>
      <c r="D3" s="126" t="s">
        <v>2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8" ht="15.75" thickBot="1" x14ac:dyDescent="0.3">
      <c r="A4" s="125"/>
      <c r="B4" s="125"/>
      <c r="C4" s="125"/>
      <c r="D4" s="33" t="s">
        <v>121</v>
      </c>
      <c r="E4" s="33" t="s">
        <v>122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123</v>
      </c>
      <c r="L4" s="33" t="s">
        <v>124</v>
      </c>
      <c r="M4" s="33" t="s">
        <v>125</v>
      </c>
      <c r="N4" s="33" t="s">
        <v>126</v>
      </c>
      <c r="O4" s="33" t="s">
        <v>127</v>
      </c>
      <c r="P4" s="33" t="s">
        <v>15</v>
      </c>
    </row>
    <row r="5" spans="1:18" ht="15.75" thickBot="1" x14ac:dyDescent="0.3">
      <c r="A5" s="34">
        <v>1</v>
      </c>
      <c r="B5" s="35" t="s">
        <v>128</v>
      </c>
      <c r="C5" s="34" t="s">
        <v>129</v>
      </c>
      <c r="D5" s="36">
        <v>234</v>
      </c>
      <c r="E5" s="36">
        <v>330</v>
      </c>
      <c r="F5" s="36">
        <v>23</v>
      </c>
      <c r="G5" s="36">
        <v>488</v>
      </c>
      <c r="H5" s="36">
        <v>72</v>
      </c>
      <c r="I5" s="95">
        <v>43</v>
      </c>
      <c r="J5" s="36">
        <v>48</v>
      </c>
      <c r="K5" s="36">
        <v>123</v>
      </c>
      <c r="L5" s="36"/>
      <c r="M5" s="36">
        <f>600-348</f>
        <v>252</v>
      </c>
      <c r="N5" s="36">
        <v>107</v>
      </c>
      <c r="O5" s="36">
        <v>210</v>
      </c>
      <c r="P5" s="44">
        <f>SUM(D5:O5)</f>
        <v>1930</v>
      </c>
    </row>
    <row r="6" spans="1:18" ht="15.75" thickBot="1" x14ac:dyDescent="0.3">
      <c r="A6" s="34"/>
      <c r="B6" s="35"/>
      <c r="C6" s="34" t="s">
        <v>130</v>
      </c>
      <c r="D6" s="36">
        <v>426</v>
      </c>
      <c r="E6" s="36">
        <v>341</v>
      </c>
      <c r="F6" s="36">
        <f>150-23</f>
        <v>127</v>
      </c>
      <c r="G6" s="36">
        <f>900-488</f>
        <v>412</v>
      </c>
      <c r="H6" s="36">
        <v>105</v>
      </c>
      <c r="I6" s="96">
        <v>117</v>
      </c>
      <c r="J6" s="36">
        <v>102</v>
      </c>
      <c r="K6" s="36">
        <v>327</v>
      </c>
      <c r="L6" s="36"/>
      <c r="M6" s="36">
        <v>348</v>
      </c>
      <c r="N6" s="36">
        <v>193</v>
      </c>
      <c r="O6" s="36">
        <v>90</v>
      </c>
      <c r="P6" s="44">
        <f t="shared" ref="P6:P14" si="0">SUM(D6:O6)</f>
        <v>2588</v>
      </c>
    </row>
    <row r="7" spans="1:18" ht="15.75" thickBot="1" x14ac:dyDescent="0.3">
      <c r="A7" s="34">
        <v>2</v>
      </c>
      <c r="B7" s="35" t="s">
        <v>131</v>
      </c>
      <c r="C7" s="34" t="s">
        <v>129</v>
      </c>
      <c r="D7" s="36">
        <v>108</v>
      </c>
      <c r="E7" s="36">
        <v>286</v>
      </c>
      <c r="F7" s="36">
        <v>287</v>
      </c>
      <c r="G7" s="36">
        <v>326</v>
      </c>
      <c r="H7" s="36">
        <v>566</v>
      </c>
      <c r="I7" s="97"/>
      <c r="J7" s="36">
        <v>248</v>
      </c>
      <c r="K7" s="36">
        <v>78</v>
      </c>
      <c r="L7" s="36">
        <v>322</v>
      </c>
      <c r="M7" s="36">
        <v>122</v>
      </c>
      <c r="N7" s="36">
        <v>88</v>
      </c>
      <c r="O7" s="36">
        <v>65</v>
      </c>
      <c r="P7" s="44">
        <f t="shared" si="0"/>
        <v>2496</v>
      </c>
    </row>
    <row r="8" spans="1:18" ht="15.75" thickBot="1" x14ac:dyDescent="0.3">
      <c r="A8" s="34"/>
      <c r="B8" s="35"/>
      <c r="C8" s="34" t="s">
        <v>130</v>
      </c>
      <c r="D8" s="36">
        <v>192</v>
      </c>
      <c r="E8" s="36">
        <v>814</v>
      </c>
      <c r="F8" s="36">
        <v>430</v>
      </c>
      <c r="G8" s="36">
        <f>600-326</f>
        <v>274</v>
      </c>
      <c r="H8" s="36">
        <v>454</v>
      </c>
      <c r="I8" s="97"/>
      <c r="J8" s="36">
        <v>542</v>
      </c>
      <c r="K8" s="36">
        <v>224</v>
      </c>
      <c r="L8" s="36">
        <f>900-322</f>
        <v>578</v>
      </c>
      <c r="M8" s="36">
        <f>440-122</f>
        <v>318</v>
      </c>
      <c r="N8" s="36">
        <v>212</v>
      </c>
      <c r="O8" s="36">
        <v>85</v>
      </c>
      <c r="P8" s="44">
        <f t="shared" si="0"/>
        <v>4123</v>
      </c>
    </row>
    <row r="9" spans="1:18" ht="15.75" thickBot="1" x14ac:dyDescent="0.3">
      <c r="A9" s="34">
        <v>3</v>
      </c>
      <c r="B9" s="35" t="s">
        <v>132</v>
      </c>
      <c r="C9" s="34" t="s">
        <v>129</v>
      </c>
      <c r="D9" s="36">
        <v>288</v>
      </c>
      <c r="E9" s="36"/>
      <c r="F9" s="36"/>
      <c r="G9" s="45"/>
      <c r="H9" s="46"/>
      <c r="I9" s="96">
        <v>183</v>
      </c>
      <c r="J9" s="36"/>
      <c r="K9" s="36">
        <v>24</v>
      </c>
      <c r="L9" s="47"/>
      <c r="M9" s="47"/>
      <c r="N9" s="36">
        <v>200</v>
      </c>
      <c r="O9" s="36"/>
      <c r="P9" s="44">
        <f t="shared" si="0"/>
        <v>695</v>
      </c>
    </row>
    <row r="10" spans="1:18" ht="15.75" thickBot="1" x14ac:dyDescent="0.3">
      <c r="A10" s="34"/>
      <c r="B10" s="35"/>
      <c r="C10" s="34" t="s">
        <v>130</v>
      </c>
      <c r="D10" s="36">
        <v>216</v>
      </c>
      <c r="E10" s="36"/>
      <c r="F10" s="36"/>
      <c r="G10" s="45"/>
      <c r="H10" s="46"/>
      <c r="I10" s="96">
        <v>117</v>
      </c>
      <c r="J10" s="36"/>
      <c r="K10" s="36">
        <v>15</v>
      </c>
      <c r="L10" s="47"/>
      <c r="M10" s="47"/>
      <c r="N10" s="36"/>
      <c r="O10" s="36"/>
      <c r="P10" s="44">
        <f t="shared" si="0"/>
        <v>348</v>
      </c>
    </row>
    <row r="11" spans="1:18" ht="15.75" thickBot="1" x14ac:dyDescent="0.3">
      <c r="A11" s="34">
        <v>4</v>
      </c>
      <c r="B11" s="35" t="s">
        <v>133</v>
      </c>
      <c r="C11" s="34" t="s">
        <v>129</v>
      </c>
      <c r="D11" s="36">
        <v>67</v>
      </c>
      <c r="E11" s="36">
        <v>123</v>
      </c>
      <c r="F11" s="36">
        <v>77</v>
      </c>
      <c r="G11" s="36"/>
      <c r="H11" s="36">
        <v>224</v>
      </c>
      <c r="I11" s="97"/>
      <c r="J11" s="36"/>
      <c r="K11" s="36">
        <v>64</v>
      </c>
      <c r="L11" s="47">
        <v>185</v>
      </c>
      <c r="M11" s="47"/>
      <c r="N11" s="36"/>
      <c r="O11" s="36">
        <v>188</v>
      </c>
      <c r="P11" s="44">
        <f t="shared" si="0"/>
        <v>928</v>
      </c>
    </row>
    <row r="12" spans="1:18" ht="15.75" thickBot="1" x14ac:dyDescent="0.3">
      <c r="A12" s="34"/>
      <c r="B12" s="35"/>
      <c r="C12" s="34" t="s">
        <v>130</v>
      </c>
      <c r="D12" s="36">
        <v>83</v>
      </c>
      <c r="E12" s="36">
        <v>177</v>
      </c>
      <c r="F12" s="36">
        <f>150-77</f>
        <v>73</v>
      </c>
      <c r="G12" s="36"/>
      <c r="H12" s="36">
        <v>107</v>
      </c>
      <c r="I12" s="97"/>
      <c r="J12" s="36"/>
      <c r="K12" s="36">
        <v>47</v>
      </c>
      <c r="L12" s="47">
        <v>265</v>
      </c>
      <c r="M12" s="47"/>
      <c r="N12" s="36"/>
      <c r="O12" s="36">
        <v>372</v>
      </c>
      <c r="P12" s="44">
        <f t="shared" si="0"/>
        <v>1124</v>
      </c>
    </row>
    <row r="13" spans="1:18" ht="15.75" thickBot="1" x14ac:dyDescent="0.3">
      <c r="A13" s="34">
        <v>5</v>
      </c>
      <c r="B13" s="35" t="s">
        <v>134</v>
      </c>
      <c r="C13" s="34" t="s">
        <v>129</v>
      </c>
      <c r="D13" s="36"/>
      <c r="E13" s="36"/>
      <c r="F13" s="36"/>
      <c r="G13" s="44"/>
      <c r="H13" s="36"/>
      <c r="I13" s="97"/>
      <c r="J13" s="36"/>
      <c r="K13" s="36"/>
      <c r="L13" s="47"/>
      <c r="M13" s="47"/>
      <c r="N13" s="36"/>
      <c r="O13" s="36"/>
      <c r="P13" s="44">
        <f t="shared" si="0"/>
        <v>0</v>
      </c>
    </row>
    <row r="14" spans="1:18" ht="15.75" thickBot="1" x14ac:dyDescent="0.3">
      <c r="A14" s="34"/>
      <c r="B14" s="35"/>
      <c r="C14" s="34" t="s">
        <v>130</v>
      </c>
      <c r="D14" s="36"/>
      <c r="E14" s="36"/>
      <c r="F14" s="36"/>
      <c r="G14" s="44"/>
      <c r="H14" s="36"/>
      <c r="I14" s="97"/>
      <c r="J14" s="36"/>
      <c r="K14" s="36"/>
      <c r="L14" s="47"/>
      <c r="M14" s="47"/>
      <c r="N14" s="36"/>
      <c r="O14" s="36"/>
      <c r="P14" s="44">
        <f t="shared" si="0"/>
        <v>0</v>
      </c>
    </row>
    <row r="15" spans="1:18" ht="15.75" thickBot="1" x14ac:dyDescent="0.3">
      <c r="A15" s="37"/>
      <c r="B15" s="38" t="s">
        <v>15</v>
      </c>
      <c r="C15" s="39"/>
      <c r="D15" s="40">
        <f>SUM(D5:D14)</f>
        <v>1614</v>
      </c>
      <c r="E15" s="40">
        <f>SUM(E5:E14)</f>
        <v>2071</v>
      </c>
      <c r="F15" s="40">
        <f>SUM(F5:F14)</f>
        <v>1017</v>
      </c>
      <c r="G15" s="40">
        <f>SUM(G5:G10)</f>
        <v>1500</v>
      </c>
      <c r="H15" s="40">
        <f>SUM(H5:H12)</f>
        <v>1528</v>
      </c>
      <c r="I15" s="40">
        <f>SUM(I5:I14)</f>
        <v>460</v>
      </c>
      <c r="J15" s="40">
        <f t="shared" ref="J15" si="1">SUM(J5:J10)</f>
        <v>940</v>
      </c>
      <c r="K15" s="40">
        <f>SUM(K5:K12)</f>
        <v>902</v>
      </c>
      <c r="L15" s="40">
        <f>SUM(L5:L12)</f>
        <v>1350</v>
      </c>
      <c r="M15" s="40">
        <f>SUM(M5:M12)</f>
        <v>1040</v>
      </c>
      <c r="N15" s="40">
        <f>SUM(N5:N14)</f>
        <v>800</v>
      </c>
      <c r="O15" s="40">
        <f>SUM(O5:O14)</f>
        <v>1010</v>
      </c>
      <c r="P15" s="41">
        <f>SUM(D15:O15)</f>
        <v>14232</v>
      </c>
      <c r="R15" s="91"/>
    </row>
    <row r="16" spans="1:18" ht="15.75" thickTop="1" x14ac:dyDescent="0.25">
      <c r="A16" s="42"/>
      <c r="B16" s="109" t="s">
        <v>59</v>
      </c>
      <c r="C16" s="109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x14ac:dyDescent="0.25">
      <c r="A17" s="123" t="s">
        <v>60</v>
      </c>
      <c r="B17" s="123"/>
      <c r="C17" s="123"/>
      <c r="D17" s="123"/>
      <c r="E17" s="11"/>
      <c r="F17" s="11"/>
      <c r="G17" s="11"/>
      <c r="H17" s="11"/>
      <c r="I17" s="11"/>
      <c r="J17" s="11"/>
      <c r="K17" s="11"/>
      <c r="L17" s="11"/>
      <c r="M17" s="109" t="s">
        <v>135</v>
      </c>
      <c r="N17" s="109"/>
      <c r="O17" s="109"/>
      <c r="P17" s="109"/>
    </row>
    <row r="18" spans="1:16" x14ac:dyDescent="0.25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5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2"/>
      <c r="B20" s="109" t="s">
        <v>62</v>
      </c>
      <c r="C20" s="109"/>
      <c r="D20" s="11"/>
      <c r="E20" s="11"/>
      <c r="F20" s="11"/>
      <c r="G20" s="11"/>
      <c r="H20" s="11"/>
      <c r="I20" s="11"/>
      <c r="J20" s="11"/>
      <c r="K20" s="11"/>
      <c r="L20" s="11"/>
      <c r="M20" s="109" t="s">
        <v>63</v>
      </c>
      <c r="N20" s="109"/>
      <c r="O20" s="109"/>
      <c r="P20" s="109"/>
    </row>
    <row r="21" spans="1:16" x14ac:dyDescent="0.25">
      <c r="A21" s="13"/>
      <c r="B21" s="107" t="s">
        <v>64</v>
      </c>
      <c r="C21" s="107"/>
      <c r="D21" s="13"/>
      <c r="E21" s="13"/>
      <c r="F21" s="13"/>
      <c r="G21" s="13"/>
      <c r="H21" s="13"/>
      <c r="I21" s="13"/>
      <c r="J21" s="13"/>
      <c r="K21" s="13"/>
      <c r="L21" s="13"/>
      <c r="M21" s="107" t="s">
        <v>65</v>
      </c>
      <c r="N21" s="107"/>
      <c r="O21" s="107"/>
      <c r="P21" s="107"/>
    </row>
    <row r="22" spans="1:16" x14ac:dyDescent="0.25">
      <c r="H22" s="91"/>
    </row>
  </sheetData>
  <mergeCells count="12">
    <mergeCell ref="A1:P1"/>
    <mergeCell ref="A3:A4"/>
    <mergeCell ref="B3:B4"/>
    <mergeCell ref="C3:C4"/>
    <mergeCell ref="D3:P3"/>
    <mergeCell ref="B20:C20"/>
    <mergeCell ref="M20:P20"/>
    <mergeCell ref="B21:C21"/>
    <mergeCell ref="M21:P21"/>
    <mergeCell ref="B16:C16"/>
    <mergeCell ref="A17:D17"/>
    <mergeCell ref="M17:P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SMP, MTS</vt:lpstr>
      <vt:lpstr>SMA, SMK, MA</vt:lpstr>
      <vt:lpstr>PerTinggiInstansi</vt:lpstr>
      <vt:lpstr>Total Tahunan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LTPS</dc:creator>
  <cp:lastModifiedBy>Admin</cp:lastModifiedBy>
  <cp:lastPrinted>2025-09-12T01:15:48Z</cp:lastPrinted>
  <dcterms:created xsi:type="dcterms:W3CDTF">2025-01-09T04:34:54Z</dcterms:created>
  <dcterms:modified xsi:type="dcterms:W3CDTF">2025-12-30T10:32:39Z</dcterms:modified>
</cp:coreProperties>
</file>